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'BRPL'!$A$1:$Q$179</definedName>
    <definedName name="_xlnm.Print_Area" localSheetId="1">'BYPL'!$A$1:$Q$177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'NDPL'!$A$1:$Q$165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<sst xmlns="http://schemas.openxmlformats.org/spreadsheetml/2006/main" count="1581" uniqueCount="448">
  <si>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</si>
  <si>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</si>
  <si>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</si>
  <si>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</si>
  <si>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</si>
  <si>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</si>
  <si>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</si>
  <si>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</si>
  <si>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</si>
  <si>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</si>
  <si>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</si>
  <si>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</si>
  <si>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</si>
  <si>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</si>
  <si>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</si>
  <si>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</si>
  <si>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</si>
  <si>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</si>
  <si>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</si>
  <si>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</si>
  <si>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</si>
  <si>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</si>
  <si>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</si>
  <si>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</si>
  <si>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</si>
  <si>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</si>
  <si>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</si>
  <si>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</si>
  <si>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</si>
  <si>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</si>
  <si>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</si>
  <si>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</si>
  <si>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</si>
  <si>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</si>
  <si>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</si>
  <si>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</si>
  <si>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</si>
  <si>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</si>
  <si>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</si>
  <si>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</si>
  <si>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</si>
  <si>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</si>
  <si>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</si>
  <si>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</si>
  <si>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</si>
  <si>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</si>
  <si>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</si>
  <si>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</si>
  <si>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</si>
  <si>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</si>
  <si>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</si>
  <si>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</si>
  <si>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</si>
  <si>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</si>
  <si>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</si>
  <si>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</si>
  <si>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</si>
  <si>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</si>
  <si>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</si>
  <si>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</si>
  <si>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</si>
  <si>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</si>
  <si>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</si>
  <si>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</si>
  <si>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</si>
  <si>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</si>
  <si>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</si>
  <si>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</si>
  <si>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</si>
  <si>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</si>
  <si>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</si>
  <si>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</si>
  <si>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</si>
  <si>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</si>
  <si>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</si>
  <si>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</si>
  <si>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</si>
  <si>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</si>
  <si>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</si>
  <si>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</si>
  <si>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</si>
  <si>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</si>
  <si>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</si>
  <si>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</si>
  <si>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</si>
  <si>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</si>
  <si>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</si>
  <si>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</si>
  <si>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</si>
  <si>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</si>
  <si>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</si>
  <si>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</si>
  <si>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</si>
  <si>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</si>
  <si>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</si>
  <si>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</si>
  <si>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</si>
  <si>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</si>
  <si>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</si>
  <si>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</si>
  <si>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</si>
  <si>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</si>
  <si>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</si>
  <si>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</si>
  <si>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</si>
  <si>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</si>
  <si>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</si>
  <si>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</si>
  <si>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</si>
  <si>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</si>
  <si>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</si>
  <si>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</si>
  <si>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</si>
  <si>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</si>
  <si>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</si>
  <si>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</si>
  <si>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</si>
  <si>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</si>
  <si>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</si>
  <si>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</si>
  <si>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</si>
  <si>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</si>
  <si>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</si>
  <si>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</si>
  <si>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</si>
  <si>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</si>
  <si>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</si>
  <si>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</si>
  <si>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</si>
  <si>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</si>
  <si>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</si>
  <si>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</si>
  <si>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</si>
  <si>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</si>
  <si>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</si>
  <si>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</si>
  <si>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</si>
  <si>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</si>
  <si>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</si>
  <si>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</si>
  <si>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</si>
  <si>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</si>
  <si>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</si>
  <si>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</si>
  <si>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</si>
  <si>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</si>
  <si>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</si>
  <si>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</si>
  <si>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</si>
  <si>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</si>
  <si>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</si>
  <si>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</si>
  <si>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</si>
  <si>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</si>
  <si>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</si>
  <si>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</si>
  <si>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</si>
  <si>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</si>
  <si>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</si>
  <si>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</si>
  <si>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</si>
  <si>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</si>
  <si>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</si>
  <si>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</si>
  <si>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</si>
  <si>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</si>
  <si>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</si>
  <si>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</si>
  <si>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</si>
  <si>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</si>
  <si>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</si>
  <si>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</si>
  <si>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</si>
  <si>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</si>
  <si>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</si>
  <si>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</si>
  <si>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</si>
  <si>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</si>
  <si>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</si>
  <si>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</si>
  <si>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</si>
  <si>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</si>
  <si>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</si>
  <si>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</si>
  <si>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</si>
  <si>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</si>
  <si>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</si>
  <si>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</si>
  <si>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</si>
  <si>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</si>
  <si>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</si>
  <si>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</si>
  <si>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</si>
  <si>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</si>
  <si>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</si>
  <si>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</si>
  <si>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</si>
  <si>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</si>
  <si>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</si>
  <si>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</si>
  <si>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</si>
  <si>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</si>
  <si>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</si>
  <si>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</si>
  <si>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</si>
  <si>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</si>
  <si>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</si>
  <si>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</si>
  <si>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</si>
  <si>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</si>
  <si>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</si>
  <si>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</si>
  <si>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</si>
  <si>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</si>
  <si>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</si>
  <si>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</si>
  <si>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</si>
  <si>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</si>
  <si>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</si>
  <si>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</si>
  <si>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</si>
  <si>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</si>
  <si>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</si>
  <si>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</si>
  <si>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</si>
  <si>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</si>
  <si>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</si>
  <si>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</si>
  <si>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</si>
  <si>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</si>
  <si>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</si>
  <si>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</si>
  <si>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</si>
  <si>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</si>
  <si>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</si>
  <si>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</si>
  <si>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</si>
  <si>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</si>
  <si>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</si>
  <si>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</si>
  <si>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</si>
  <si>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</si>
  <si>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</si>
  <si>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</si>
  <si>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</si>
  <si>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</si>
  <si>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</si>
  <si>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</si>
  <si>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</si>
  <si>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</si>
  <si>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</si>
  <si>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</si>
  <si>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</si>
  <si>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</si>
  <si>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</si>
  <si>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</si>
  <si>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</si>
  <si>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</si>
  <si>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</si>
  <si>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</si>
  <si>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</si>
  <si>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</si>
  <si>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</si>
  <si>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</si>
  <si>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</si>
  <si>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</si>
  <si>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</si>
  <si>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</si>
  <si>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</si>
  <si>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</si>
  <si>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</si>
  <si>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</si>
  <si>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</si>
  <si>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</si>
  <si>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</si>
  <si>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</si>
  <si>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</si>
  <si>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</si>
  <si>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</si>
  <si>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</si>
  <si>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</si>
  <si>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</si>
  <si>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</si>
  <si>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</si>
  <si>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</si>
  <si>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</si>
  <si>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</si>
  <si>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</si>
  <si>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</si>
  <si>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</si>
  <si>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</si>
  <si>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</si>
  <si>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</si>
  <si>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</si>
  <si>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</si>
  <si>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</si>
  <si>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</si>
  <si>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</si>
  <si>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</si>
  <si>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</si>
  <si>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</si>
  <si>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</si>
  <si>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</si>
  <si>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</si>
  <si>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</si>
  <si>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</si>
  <si>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</si>
  <si>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</si>
  <si>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</si>
  <si>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</si>
  <si>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</si>
  <si>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</si>
  <si>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</si>
  <si>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</si>
  <si>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</si>
  <si>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</si>
  <si>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</si>
  <si>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</si>
  <si>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</si>
  <si>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</si>
  <si>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</si>
  <si>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</si>
  <si>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</si>
  <si>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</si>
  <si>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</si>
  <si>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</si>
  <si>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</si>
  <si>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</si>
  <si>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</si>
  <si>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</si>
  <si>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</si>
  <si>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</si>
  <si>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</si>
  <si>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</si>
  <si>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</si>
  <si>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</si>
  <si>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</si>
  <si>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</si>
  <si>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</si>
  <si>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</si>
  <si>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</si>
  <si>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</si>
  <si>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</si>
  <si>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</si>
  <si>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</si>
  <si>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</si>
  <si>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</si>
  <si>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</si>
  <si>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</si>
  <si>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</si>
  <si>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</si>
  <si>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</si>
  <si>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</si>
  <si>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</si>
  <si>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</si>
  <si>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</si>
  <si>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</si>
  <si>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</si>
  <si>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</si>
  <si>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</si>
  <si>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</si>
  <si>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</si>
  <si>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</si>
  <si>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</si>
  <si>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</si>
  <si>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</si>
  <si>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</si>
  <si>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</si>
  <si>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</si>
  <si>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</si>
  <si>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</si>
  <si>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</si>
  <si>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</si>
  <si>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</si>
  <si>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</si>
  <si>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</si>
  <si>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</si>
  <si>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</si>
  <si>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</si>
  <si>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</si>
  <si>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</si>
  <si>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</si>
  <si>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</si>
  <si>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</si>
  <si>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</si>
  <si>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</si>
  <si>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</si>
  <si>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</si>
  <si>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</si>
  <si>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</si>
  <si>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</si>
  <si>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</si>
  <si>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</si>
  <si>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</si>
  <si>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</si>
  <si>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</si>
  <si>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</si>
  <si>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</si>
  <si>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</si>
  <si>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</si>
  <si>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</si>
  <si>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</si>
  <si>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</si>
  <si>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</si>
  <si>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</si>
  <si>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</si>
  <si>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</si>
  <si>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</si>
  <si>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</si>
  <si>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</si>
  <si>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</si>
  <si>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</si>
  <si>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</si>
  <si>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</si>
  <si>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</si>
  <si>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</si>
  <si>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</si>
  <si>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</si>
  <si>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</si>
  <si>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</si>
  <si>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</si>
  <si>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</si>
  <si>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</si>
  <si>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FINAL READING 01/05/2015</t>
  </si>
  <si>
    <t>INTIAL READING 01/04/2015</t>
  </si>
  <si>
    <t>APRIL-2015</t>
  </si>
  <si>
    <t xml:space="preserve">                           PERIOD 1st April-2015 TO 1st  May-2015 </t>
  </si>
  <si>
    <t>w.e.f 28/04/2015</t>
  </si>
  <si>
    <t>w.e.f 27/04/2015</t>
  </si>
  <si>
    <t>w.e.f 20/04/2015</t>
  </si>
  <si>
    <t>PANDAV NAGAR</t>
  </si>
  <si>
    <t>Data upto 27/04/2015</t>
  </si>
  <si>
    <t>Assessment</t>
  </si>
  <si>
    <t>Assesment</t>
  </si>
  <si>
    <t>Data upto 06/04/2015</t>
  </si>
  <si>
    <t>Assessment upto 26/04/2015</t>
  </si>
  <si>
    <t>Assessment upto 26/04</t>
  </si>
  <si>
    <t>data upto 06/04/2015</t>
  </si>
  <si>
    <t>data upto 20/04/2015</t>
  </si>
  <si>
    <t>Data upto 13/04/2015</t>
  </si>
  <si>
    <t>Check Meter data upto 26/04/2015</t>
  </si>
  <si>
    <t>Dtat up to 22/4/2015</t>
  </si>
  <si>
    <t>Data upto 22/04/2015</t>
  </si>
  <si>
    <t>Check meter Data</t>
  </si>
  <si>
    <t>data till 20/04/2015</t>
  </si>
  <si>
    <t>Note :Sharing taken from wk-03 abt bill 2015-16</t>
  </si>
  <si>
    <t>w.e.f 19/04/2015</t>
  </si>
  <si>
    <t>Check Meter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</si>
</sst>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7" xfId="0" applyFill="1" applyBorder="1" applyAlignment="1">
      <alignment/>
    </xf>
    <xf numFmtId="2" fontId="20" fillId="0" borderId="17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170" fontId="20" fillId="0" borderId="15" xfId="0" applyNumberFormat="1" applyFont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175" fontId="20" fillId="0" borderId="1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left" wrapTex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31" xfId="0" applyFont="1" applyFill="1" applyBorder="1" applyAlignment="1">
      <alignment shrinkToFit="1"/>
    </xf>
    <xf numFmtId="14" fontId="13" fillId="0" borderId="31" xfId="0" applyNumberFormat="1" applyFont="1" applyFill="1" applyBorder="1" applyAlignment="1">
      <alignment/>
    </xf>
    <xf numFmtId="170" fontId="19" fillId="0" borderId="1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60" workbookViewId="0" topLeftCell="A106">
      <selection activeCell="F127" sqref="F127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3.7109375" style="0" customWidth="1"/>
    <col min="17" max="17" width="21.00390625" style="0" customWidth="1"/>
  </cols>
  <sheetData>
    <row r="1" spans="1:17" ht="26.25">
      <c r="A1" s="1" t="s">
        <v>244</v>
      </c>
      <c r="Q1" s="736" t="s">
        <v>425</v>
      </c>
    </row>
    <row r="2" spans="1:11" ht="15">
      <c r="A2" s="17" t="s">
        <v>245</v>
      </c>
      <c r="K2" s="98"/>
    </row>
    <row r="3" spans="1:8" ht="17.25" customHeight="1">
      <c r="A3" s="222" t="s">
        <v>0</v>
      </c>
      <c r="H3" s="4"/>
    </row>
    <row r="4" spans="1:16" ht="18.75" customHeight="1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36.7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423</v>
      </c>
      <c r="H5" s="39" t="s">
        <v>424</v>
      </c>
      <c r="I5" s="39" t="s">
        <v>4</v>
      </c>
      <c r="J5" s="39" t="s">
        <v>5</v>
      </c>
      <c r="K5" s="40" t="s">
        <v>6</v>
      </c>
      <c r="L5" s="41" t="str">
        <f>G5</f>
        <v>FINAL READING 01/05/2015</v>
      </c>
      <c r="M5" s="39" t="str">
        <f>H5</f>
        <v>INTIAL READING 01/04/2015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0.7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8"/>
      <c r="B7" s="451" t="s">
        <v>14</v>
      </c>
      <c r="C7" s="432"/>
      <c r="D7" s="458"/>
      <c r="E7" s="458"/>
      <c r="F7" s="432"/>
      <c r="G7" s="438"/>
      <c r="H7" s="21"/>
      <c r="I7" s="21"/>
      <c r="J7" s="21"/>
      <c r="K7" s="239"/>
      <c r="L7" s="438"/>
      <c r="M7" s="21"/>
      <c r="N7" s="21"/>
      <c r="O7" s="21"/>
      <c r="P7" s="238"/>
      <c r="Q7" s="180"/>
    </row>
    <row r="8" spans="1:17" s="713" customFormat="1" ht="18.75" customHeight="1">
      <c r="A8" s="348">
        <v>1</v>
      </c>
      <c r="B8" s="450" t="s">
        <v>15</v>
      </c>
      <c r="C8" s="432">
        <v>4864925</v>
      </c>
      <c r="D8" s="457" t="s">
        <v>12</v>
      </c>
      <c r="E8" s="422" t="s">
        <v>354</v>
      </c>
      <c r="F8" s="432">
        <v>-1000</v>
      </c>
      <c r="G8" s="441">
        <v>977256</v>
      </c>
      <c r="H8" s="442">
        <v>979564</v>
      </c>
      <c r="I8" s="442">
        <f>G8-H8</f>
        <v>-2308</v>
      </c>
      <c r="J8" s="442">
        <f aca="true" t="shared" si="0" ref="J8:J63">$F8*I8</f>
        <v>2308000</v>
      </c>
      <c r="K8" s="447">
        <f aca="true" t="shared" si="1" ref="K8:K63">J8/1000000</f>
        <v>2.308</v>
      </c>
      <c r="L8" s="441">
        <v>995940</v>
      </c>
      <c r="M8" s="442">
        <v>995942</v>
      </c>
      <c r="N8" s="442">
        <f>L8-M8</f>
        <v>-2</v>
      </c>
      <c r="O8" s="442">
        <f aca="true" t="shared" si="2" ref="O8:O63">$F8*N8</f>
        <v>2000</v>
      </c>
      <c r="P8" s="447">
        <f aca="true" t="shared" si="3" ref="P8:P63">O8/1000000</f>
        <v>0.002</v>
      </c>
      <c r="Q8" s="761"/>
    </row>
    <row r="9" spans="1:17" s="713" customFormat="1" ht="16.5">
      <c r="A9" s="348">
        <v>2</v>
      </c>
      <c r="B9" s="450" t="s">
        <v>388</v>
      </c>
      <c r="C9" s="432">
        <v>5128432</v>
      </c>
      <c r="D9" s="457" t="s">
        <v>12</v>
      </c>
      <c r="E9" s="422" t="s">
        <v>354</v>
      </c>
      <c r="F9" s="432">
        <v>-1000</v>
      </c>
      <c r="G9" s="441">
        <v>995356</v>
      </c>
      <c r="H9" s="442">
        <v>995142</v>
      </c>
      <c r="I9" s="442">
        <f>G9-H9</f>
        <v>214</v>
      </c>
      <c r="J9" s="442">
        <f t="shared" si="0"/>
        <v>-214000</v>
      </c>
      <c r="K9" s="447">
        <f t="shared" si="1"/>
        <v>-0.214</v>
      </c>
      <c r="L9" s="441">
        <v>996316</v>
      </c>
      <c r="M9" s="442">
        <v>996316</v>
      </c>
      <c r="N9" s="442">
        <f>L9-M9</f>
        <v>0</v>
      </c>
      <c r="O9" s="442">
        <f t="shared" si="2"/>
        <v>0</v>
      </c>
      <c r="P9" s="447">
        <f t="shared" si="3"/>
        <v>0</v>
      </c>
      <c r="Q9" s="742"/>
    </row>
    <row r="10" spans="1:17" s="713" customFormat="1" ht="15.75" customHeight="1">
      <c r="A10" s="348">
        <v>3</v>
      </c>
      <c r="B10" s="450" t="s">
        <v>17</v>
      </c>
      <c r="C10" s="432">
        <v>4864905</v>
      </c>
      <c r="D10" s="457" t="s">
        <v>12</v>
      </c>
      <c r="E10" s="422" t="s">
        <v>354</v>
      </c>
      <c r="F10" s="432">
        <v>-1000</v>
      </c>
      <c r="G10" s="441">
        <v>988817</v>
      </c>
      <c r="H10" s="442">
        <v>990967</v>
      </c>
      <c r="I10" s="442">
        <f>G10-H10</f>
        <v>-2150</v>
      </c>
      <c r="J10" s="442">
        <f t="shared" si="0"/>
        <v>2150000</v>
      </c>
      <c r="K10" s="447">
        <f t="shared" si="1"/>
        <v>2.15</v>
      </c>
      <c r="L10" s="441">
        <v>996157</v>
      </c>
      <c r="M10" s="442">
        <v>996169</v>
      </c>
      <c r="N10" s="442">
        <f>L10-M10</f>
        <v>-12</v>
      </c>
      <c r="O10" s="442">
        <f t="shared" si="2"/>
        <v>12000</v>
      </c>
      <c r="P10" s="447">
        <f t="shared" si="3"/>
        <v>0.012</v>
      </c>
      <c r="Q10" s="722"/>
    </row>
    <row r="11" spans="1:17" ht="15.75" customHeight="1">
      <c r="A11" s="348"/>
      <c r="B11" s="451" t="s">
        <v>18</v>
      </c>
      <c r="C11" s="432"/>
      <c r="D11" s="458"/>
      <c r="E11" s="458"/>
      <c r="F11" s="432"/>
      <c r="G11" s="438"/>
      <c r="H11" s="439"/>
      <c r="I11" s="439"/>
      <c r="J11" s="439"/>
      <c r="K11" s="440"/>
      <c r="L11" s="438"/>
      <c r="M11" s="439"/>
      <c r="N11" s="439"/>
      <c r="O11" s="439"/>
      <c r="P11" s="440"/>
      <c r="Q11" s="180"/>
    </row>
    <row r="12" spans="1:17" s="713" customFormat="1" ht="15.75" customHeight="1">
      <c r="A12" s="348">
        <v>4</v>
      </c>
      <c r="B12" s="450" t="s">
        <v>15</v>
      </c>
      <c r="C12" s="432">
        <v>4864912</v>
      </c>
      <c r="D12" s="457" t="s">
        <v>12</v>
      </c>
      <c r="E12" s="422" t="s">
        <v>354</v>
      </c>
      <c r="F12" s="432">
        <v>-1000</v>
      </c>
      <c r="G12" s="441">
        <v>974068</v>
      </c>
      <c r="H12" s="442">
        <v>974184</v>
      </c>
      <c r="I12" s="442">
        <f>G12-H12</f>
        <v>-116</v>
      </c>
      <c r="J12" s="442">
        <f t="shared" si="0"/>
        <v>116000</v>
      </c>
      <c r="K12" s="447">
        <f t="shared" si="1"/>
        <v>0.116</v>
      </c>
      <c r="L12" s="441">
        <v>972001</v>
      </c>
      <c r="M12" s="442">
        <v>972063</v>
      </c>
      <c r="N12" s="442">
        <f>L12-M12</f>
        <v>-62</v>
      </c>
      <c r="O12" s="442">
        <f t="shared" si="2"/>
        <v>62000</v>
      </c>
      <c r="P12" s="447">
        <f t="shared" si="3"/>
        <v>0.062</v>
      </c>
      <c r="Q12" s="754" t="s">
        <v>431</v>
      </c>
    </row>
    <row r="13" spans="1:17" s="713" customFormat="1" ht="15.75" customHeight="1">
      <c r="A13" s="348"/>
      <c r="B13" s="450"/>
      <c r="C13" s="432"/>
      <c r="D13" s="457"/>
      <c r="E13" s="422"/>
      <c r="F13" s="432"/>
      <c r="G13" s="441"/>
      <c r="H13" s="442"/>
      <c r="I13" s="442"/>
      <c r="J13" s="442"/>
      <c r="K13" s="447">
        <v>0.012</v>
      </c>
      <c r="L13" s="441"/>
      <c r="M13" s="442"/>
      <c r="N13" s="442"/>
      <c r="O13" s="442"/>
      <c r="P13" s="447">
        <v>0.006</v>
      </c>
      <c r="Q13" s="754" t="s">
        <v>432</v>
      </c>
    </row>
    <row r="14" spans="1:17" s="713" customFormat="1" ht="15.75" customHeight="1">
      <c r="A14" s="348">
        <v>5</v>
      </c>
      <c r="B14" s="450" t="s">
        <v>16</v>
      </c>
      <c r="C14" s="432">
        <v>4864913</v>
      </c>
      <c r="D14" s="457" t="s">
        <v>12</v>
      </c>
      <c r="E14" s="422" t="s">
        <v>354</v>
      </c>
      <c r="F14" s="432">
        <v>-1000</v>
      </c>
      <c r="G14" s="441">
        <v>917508</v>
      </c>
      <c r="H14" s="442">
        <v>917622</v>
      </c>
      <c r="I14" s="442">
        <f>G14-H14</f>
        <v>-114</v>
      </c>
      <c r="J14" s="442">
        <f t="shared" si="0"/>
        <v>114000</v>
      </c>
      <c r="K14" s="447">
        <f t="shared" si="1"/>
        <v>0.114</v>
      </c>
      <c r="L14" s="441">
        <v>933734</v>
      </c>
      <c r="M14" s="442">
        <v>933748</v>
      </c>
      <c r="N14" s="442">
        <f>L14-M14</f>
        <v>-14</v>
      </c>
      <c r="O14" s="442">
        <f t="shared" si="2"/>
        <v>14000</v>
      </c>
      <c r="P14" s="447">
        <f t="shared" si="3"/>
        <v>0.014</v>
      </c>
      <c r="Q14" s="722"/>
    </row>
    <row r="15" spans="1:17" ht="15.75" customHeight="1">
      <c r="A15" s="348"/>
      <c r="B15" s="451" t="s">
        <v>21</v>
      </c>
      <c r="C15" s="432"/>
      <c r="D15" s="458"/>
      <c r="E15" s="422"/>
      <c r="F15" s="432"/>
      <c r="G15" s="438"/>
      <c r="H15" s="439"/>
      <c r="I15" s="439"/>
      <c r="J15" s="439"/>
      <c r="K15" s="440"/>
      <c r="L15" s="438"/>
      <c r="M15" s="439"/>
      <c r="N15" s="439"/>
      <c r="O15" s="439"/>
      <c r="P15" s="440"/>
      <c r="Q15" s="180"/>
    </row>
    <row r="16" spans="1:17" s="713" customFormat="1" ht="15.75" customHeight="1">
      <c r="A16" s="348">
        <v>6</v>
      </c>
      <c r="B16" s="450" t="s">
        <v>15</v>
      </c>
      <c r="C16" s="432">
        <v>4864982</v>
      </c>
      <c r="D16" s="457" t="s">
        <v>12</v>
      </c>
      <c r="E16" s="422" t="s">
        <v>354</v>
      </c>
      <c r="F16" s="432">
        <v>-1000</v>
      </c>
      <c r="G16" s="441">
        <v>22945</v>
      </c>
      <c r="H16" s="442">
        <v>23529</v>
      </c>
      <c r="I16" s="442">
        <f>G16-H16</f>
        <v>-584</v>
      </c>
      <c r="J16" s="442">
        <f t="shared" si="0"/>
        <v>584000</v>
      </c>
      <c r="K16" s="447">
        <f t="shared" si="1"/>
        <v>0.584</v>
      </c>
      <c r="L16" s="441">
        <v>17952</v>
      </c>
      <c r="M16" s="442">
        <v>17962</v>
      </c>
      <c r="N16" s="442">
        <f>L16-M16</f>
        <v>-10</v>
      </c>
      <c r="O16" s="442">
        <f t="shared" si="2"/>
        <v>10000</v>
      </c>
      <c r="P16" s="447">
        <f t="shared" si="3"/>
        <v>0.01</v>
      </c>
      <c r="Q16" s="722"/>
    </row>
    <row r="17" spans="1:17" s="713" customFormat="1" ht="15.75" customHeight="1">
      <c r="A17" s="348">
        <v>7</v>
      </c>
      <c r="B17" s="450" t="s">
        <v>16</v>
      </c>
      <c r="C17" s="432">
        <v>4864983</v>
      </c>
      <c r="D17" s="457" t="s">
        <v>12</v>
      </c>
      <c r="E17" s="422" t="s">
        <v>354</v>
      </c>
      <c r="F17" s="432">
        <v>-1000</v>
      </c>
      <c r="G17" s="441">
        <v>8220</v>
      </c>
      <c r="H17" s="442">
        <v>8910</v>
      </c>
      <c r="I17" s="442">
        <f>G17-H17</f>
        <v>-690</v>
      </c>
      <c r="J17" s="442">
        <f t="shared" si="0"/>
        <v>690000</v>
      </c>
      <c r="K17" s="447">
        <f t="shared" si="1"/>
        <v>0.69</v>
      </c>
      <c r="L17" s="441">
        <v>11625</v>
      </c>
      <c r="M17" s="442">
        <v>11633</v>
      </c>
      <c r="N17" s="442">
        <f>L17-M17</f>
        <v>-8</v>
      </c>
      <c r="O17" s="442">
        <f t="shared" si="2"/>
        <v>8000</v>
      </c>
      <c r="P17" s="447">
        <f t="shared" si="3"/>
        <v>0.008</v>
      </c>
      <c r="Q17" s="722"/>
    </row>
    <row r="18" spans="1:17" s="713" customFormat="1" ht="20.25" customHeight="1">
      <c r="A18" s="348">
        <v>8</v>
      </c>
      <c r="B18" s="450" t="s">
        <v>22</v>
      </c>
      <c r="C18" s="432">
        <v>4864953</v>
      </c>
      <c r="D18" s="457" t="s">
        <v>12</v>
      </c>
      <c r="E18" s="422" t="s">
        <v>354</v>
      </c>
      <c r="F18" s="432">
        <v>-1250</v>
      </c>
      <c r="G18" s="441">
        <v>13469</v>
      </c>
      <c r="H18" s="442">
        <v>13872</v>
      </c>
      <c r="I18" s="442">
        <f>G18-H18</f>
        <v>-403</v>
      </c>
      <c r="J18" s="442">
        <f t="shared" si="0"/>
        <v>503750</v>
      </c>
      <c r="K18" s="447">
        <f t="shared" si="1"/>
        <v>0.50375</v>
      </c>
      <c r="L18" s="441">
        <v>994526</v>
      </c>
      <c r="M18" s="442">
        <v>994574</v>
      </c>
      <c r="N18" s="442">
        <f>L18-M18</f>
        <v>-48</v>
      </c>
      <c r="O18" s="442">
        <f t="shared" si="2"/>
        <v>60000</v>
      </c>
      <c r="P18" s="447">
        <f t="shared" si="3"/>
        <v>0.06</v>
      </c>
      <c r="Q18" s="749"/>
    </row>
    <row r="19" spans="1:17" s="713" customFormat="1" ht="15.75" customHeight="1">
      <c r="A19" s="348">
        <v>9</v>
      </c>
      <c r="B19" s="450" t="s">
        <v>23</v>
      </c>
      <c r="C19" s="432">
        <v>4864984</v>
      </c>
      <c r="D19" s="457" t="s">
        <v>12</v>
      </c>
      <c r="E19" s="422" t="s">
        <v>354</v>
      </c>
      <c r="F19" s="432">
        <v>-1000</v>
      </c>
      <c r="G19" s="441">
        <v>818</v>
      </c>
      <c r="H19" s="442">
        <v>1789</v>
      </c>
      <c r="I19" s="442">
        <f>G19-H19</f>
        <v>-971</v>
      </c>
      <c r="J19" s="442">
        <f t="shared" si="0"/>
        <v>971000</v>
      </c>
      <c r="K19" s="447">
        <f t="shared" si="1"/>
        <v>0.971</v>
      </c>
      <c r="L19" s="441">
        <v>983864</v>
      </c>
      <c r="M19" s="442">
        <v>983902</v>
      </c>
      <c r="N19" s="442">
        <f>L19-M19</f>
        <v>-38</v>
      </c>
      <c r="O19" s="442">
        <f t="shared" si="2"/>
        <v>38000</v>
      </c>
      <c r="P19" s="447">
        <f t="shared" si="3"/>
        <v>0.038</v>
      </c>
      <c r="Q19" s="722"/>
    </row>
    <row r="20" spans="1:17" ht="15.75" customHeight="1">
      <c r="A20" s="348"/>
      <c r="B20" s="451" t="s">
        <v>24</v>
      </c>
      <c r="C20" s="432"/>
      <c r="D20" s="458"/>
      <c r="E20" s="422"/>
      <c r="F20" s="432"/>
      <c r="G20" s="438"/>
      <c r="H20" s="439"/>
      <c r="I20" s="439"/>
      <c r="J20" s="439"/>
      <c r="K20" s="440"/>
      <c r="L20" s="438"/>
      <c r="M20" s="439"/>
      <c r="N20" s="439"/>
      <c r="O20" s="439"/>
      <c r="P20" s="440"/>
      <c r="Q20" s="180"/>
    </row>
    <row r="21" spans="1:17" s="713" customFormat="1" ht="15.75" customHeight="1">
      <c r="A21" s="348">
        <v>10</v>
      </c>
      <c r="B21" s="450" t="s">
        <v>15</v>
      </c>
      <c r="C21" s="432">
        <v>4864939</v>
      </c>
      <c r="D21" s="457" t="s">
        <v>12</v>
      </c>
      <c r="E21" s="422" t="s">
        <v>354</v>
      </c>
      <c r="F21" s="432">
        <v>-1000</v>
      </c>
      <c r="G21" s="441">
        <v>26395</v>
      </c>
      <c r="H21" s="442">
        <v>27094</v>
      </c>
      <c r="I21" s="442">
        <f>G21-H21</f>
        <v>-699</v>
      </c>
      <c r="J21" s="442">
        <f t="shared" si="0"/>
        <v>699000</v>
      </c>
      <c r="K21" s="447">
        <f t="shared" si="1"/>
        <v>0.699</v>
      </c>
      <c r="L21" s="441">
        <v>9031</v>
      </c>
      <c r="M21" s="442">
        <v>9032</v>
      </c>
      <c r="N21" s="442">
        <f>L21-M21</f>
        <v>-1</v>
      </c>
      <c r="O21" s="442">
        <f t="shared" si="2"/>
        <v>1000</v>
      </c>
      <c r="P21" s="447">
        <f t="shared" si="3"/>
        <v>0.001</v>
      </c>
      <c r="Q21" s="722"/>
    </row>
    <row r="22" spans="1:17" ht="15.75" customHeight="1">
      <c r="A22" s="348">
        <v>11</v>
      </c>
      <c r="B22" s="450" t="s">
        <v>25</v>
      </c>
      <c r="C22" s="432">
        <v>4864940</v>
      </c>
      <c r="D22" s="457" t="s">
        <v>12</v>
      </c>
      <c r="E22" s="422" t="s">
        <v>354</v>
      </c>
      <c r="F22" s="432">
        <v>-1000</v>
      </c>
      <c r="G22" s="438">
        <v>987537</v>
      </c>
      <c r="H22" s="439">
        <v>988480</v>
      </c>
      <c r="I22" s="439">
        <f>G22-H22</f>
        <v>-943</v>
      </c>
      <c r="J22" s="439">
        <f t="shared" si="0"/>
        <v>943000</v>
      </c>
      <c r="K22" s="440">
        <f t="shared" si="1"/>
        <v>0.943</v>
      </c>
      <c r="L22" s="438">
        <v>3213</v>
      </c>
      <c r="M22" s="439">
        <v>3213</v>
      </c>
      <c r="N22" s="439">
        <f>L22-M22</f>
        <v>0</v>
      </c>
      <c r="O22" s="439">
        <f t="shared" si="2"/>
        <v>0</v>
      </c>
      <c r="P22" s="440">
        <f t="shared" si="3"/>
        <v>0</v>
      </c>
      <c r="Q22" s="180"/>
    </row>
    <row r="23" spans="1:17" ht="16.5">
      <c r="A23" s="348">
        <v>12</v>
      </c>
      <c r="B23" s="450" t="s">
        <v>22</v>
      </c>
      <c r="C23" s="432">
        <v>5128410</v>
      </c>
      <c r="D23" s="457" t="s">
        <v>12</v>
      </c>
      <c r="E23" s="422" t="s">
        <v>354</v>
      </c>
      <c r="F23" s="432">
        <v>-1000</v>
      </c>
      <c r="G23" s="438">
        <v>986424</v>
      </c>
      <c r="H23" s="439">
        <v>987124</v>
      </c>
      <c r="I23" s="439">
        <f>G23-H23</f>
        <v>-700</v>
      </c>
      <c r="J23" s="439">
        <f t="shared" si="0"/>
        <v>700000</v>
      </c>
      <c r="K23" s="440">
        <f t="shared" si="1"/>
        <v>0.7</v>
      </c>
      <c r="L23" s="438">
        <v>998013</v>
      </c>
      <c r="M23" s="439">
        <v>998017</v>
      </c>
      <c r="N23" s="439">
        <f>L23-M23</f>
        <v>-4</v>
      </c>
      <c r="O23" s="439">
        <f t="shared" si="2"/>
        <v>4000</v>
      </c>
      <c r="P23" s="440">
        <f t="shared" si="3"/>
        <v>0.004</v>
      </c>
      <c r="Q23" s="602"/>
    </row>
    <row r="24" spans="1:17" ht="18.75" customHeight="1">
      <c r="A24" s="348">
        <v>13</v>
      </c>
      <c r="B24" s="450" t="s">
        <v>26</v>
      </c>
      <c r="C24" s="432">
        <v>4865060</v>
      </c>
      <c r="D24" s="457" t="s">
        <v>12</v>
      </c>
      <c r="E24" s="422" t="s">
        <v>354</v>
      </c>
      <c r="F24" s="432">
        <v>1000</v>
      </c>
      <c r="G24" s="438">
        <v>871207</v>
      </c>
      <c r="H24" s="439">
        <v>874686</v>
      </c>
      <c r="I24" s="439">
        <f>G24-H24</f>
        <v>-3479</v>
      </c>
      <c r="J24" s="439">
        <f t="shared" si="0"/>
        <v>-3479000</v>
      </c>
      <c r="K24" s="440">
        <f t="shared" si="1"/>
        <v>-3.479</v>
      </c>
      <c r="L24" s="438">
        <v>920488</v>
      </c>
      <c r="M24" s="439">
        <v>920488</v>
      </c>
      <c r="N24" s="439">
        <f>L24-M24</f>
        <v>0</v>
      </c>
      <c r="O24" s="439">
        <f t="shared" si="2"/>
        <v>0</v>
      </c>
      <c r="P24" s="440">
        <f t="shared" si="3"/>
        <v>0</v>
      </c>
      <c r="Q24" s="180"/>
    </row>
    <row r="25" spans="1:17" ht="15.75" customHeight="1">
      <c r="A25" s="348"/>
      <c r="B25" s="451" t="s">
        <v>27</v>
      </c>
      <c r="C25" s="432"/>
      <c r="D25" s="458"/>
      <c r="E25" s="422"/>
      <c r="F25" s="432"/>
      <c r="G25" s="438"/>
      <c r="H25" s="439"/>
      <c r="I25" s="439"/>
      <c r="J25" s="439"/>
      <c r="K25" s="440"/>
      <c r="L25" s="438"/>
      <c r="M25" s="439"/>
      <c r="N25" s="439"/>
      <c r="O25" s="439"/>
      <c r="P25" s="440"/>
      <c r="Q25" s="180"/>
    </row>
    <row r="26" spans="1:17" ht="15.75" customHeight="1">
      <c r="A26" s="348">
        <v>14</v>
      </c>
      <c r="B26" s="450" t="s">
        <v>15</v>
      </c>
      <c r="C26" s="432">
        <v>4865034</v>
      </c>
      <c r="D26" s="457" t="s">
        <v>12</v>
      </c>
      <c r="E26" s="422" t="s">
        <v>354</v>
      </c>
      <c r="F26" s="432">
        <v>-1000</v>
      </c>
      <c r="G26" s="438">
        <v>984431</v>
      </c>
      <c r="H26" s="439">
        <v>985261</v>
      </c>
      <c r="I26" s="439">
        <f>G26-H26</f>
        <v>-830</v>
      </c>
      <c r="J26" s="439">
        <f t="shared" si="0"/>
        <v>830000</v>
      </c>
      <c r="K26" s="440">
        <f t="shared" si="1"/>
        <v>0.83</v>
      </c>
      <c r="L26" s="438">
        <v>16834</v>
      </c>
      <c r="M26" s="439">
        <v>16836</v>
      </c>
      <c r="N26" s="439">
        <f>L26-M26</f>
        <v>-2</v>
      </c>
      <c r="O26" s="439">
        <f t="shared" si="2"/>
        <v>2000</v>
      </c>
      <c r="P26" s="440">
        <f t="shared" si="3"/>
        <v>0.002</v>
      </c>
      <c r="Q26" s="180"/>
    </row>
    <row r="27" spans="1:17" ht="15.75" customHeight="1">
      <c r="A27" s="348">
        <v>15</v>
      </c>
      <c r="B27" s="450" t="s">
        <v>16</v>
      </c>
      <c r="C27" s="432">
        <v>4865035</v>
      </c>
      <c r="D27" s="457" t="s">
        <v>12</v>
      </c>
      <c r="E27" s="422" t="s">
        <v>354</v>
      </c>
      <c r="F27" s="432">
        <v>-1000</v>
      </c>
      <c r="G27" s="438">
        <v>562</v>
      </c>
      <c r="H27" s="439">
        <v>796</v>
      </c>
      <c r="I27" s="439">
        <f>G27-H27</f>
        <v>-234</v>
      </c>
      <c r="J27" s="439">
        <f t="shared" si="0"/>
        <v>234000</v>
      </c>
      <c r="K27" s="440">
        <f t="shared" si="1"/>
        <v>0.234</v>
      </c>
      <c r="L27" s="438">
        <v>20151</v>
      </c>
      <c r="M27" s="439">
        <v>20152</v>
      </c>
      <c r="N27" s="439">
        <f>L27-M27</f>
        <v>-1</v>
      </c>
      <c r="O27" s="439">
        <f t="shared" si="2"/>
        <v>1000</v>
      </c>
      <c r="P27" s="440">
        <f t="shared" si="3"/>
        <v>0.001</v>
      </c>
      <c r="Q27" s="180"/>
    </row>
    <row r="28" spans="1:17" ht="15.75" customHeight="1">
      <c r="A28" s="348">
        <v>16</v>
      </c>
      <c r="B28" s="450" t="s">
        <v>17</v>
      </c>
      <c r="C28" s="432">
        <v>4865052</v>
      </c>
      <c r="D28" s="457" t="s">
        <v>12</v>
      </c>
      <c r="E28" s="422" t="s">
        <v>354</v>
      </c>
      <c r="F28" s="432">
        <v>-1000</v>
      </c>
      <c r="G28" s="438">
        <v>4667</v>
      </c>
      <c r="H28" s="439">
        <v>4372</v>
      </c>
      <c r="I28" s="439">
        <f>G28-H28</f>
        <v>295</v>
      </c>
      <c r="J28" s="439">
        <f t="shared" si="0"/>
        <v>-295000</v>
      </c>
      <c r="K28" s="440">
        <f t="shared" si="1"/>
        <v>-0.295</v>
      </c>
      <c r="L28" s="438">
        <v>999980</v>
      </c>
      <c r="M28" s="439">
        <v>999980</v>
      </c>
      <c r="N28" s="439">
        <f>L28-M28</f>
        <v>0</v>
      </c>
      <c r="O28" s="439">
        <f t="shared" si="2"/>
        <v>0</v>
      </c>
      <c r="P28" s="440">
        <f t="shared" si="3"/>
        <v>0</v>
      </c>
      <c r="Q28" s="180"/>
    </row>
    <row r="29" spans="1:17" ht="15.75" customHeight="1">
      <c r="A29" s="348"/>
      <c r="B29" s="451" t="s">
        <v>28</v>
      </c>
      <c r="C29" s="432"/>
      <c r="D29" s="458"/>
      <c r="E29" s="422"/>
      <c r="F29" s="432"/>
      <c r="G29" s="438"/>
      <c r="H29" s="439"/>
      <c r="I29" s="439"/>
      <c r="J29" s="439"/>
      <c r="K29" s="440"/>
      <c r="L29" s="438"/>
      <c r="M29" s="439"/>
      <c r="N29" s="439"/>
      <c r="O29" s="439"/>
      <c r="P29" s="440"/>
      <c r="Q29" s="180"/>
    </row>
    <row r="30" spans="1:17" s="713" customFormat="1" ht="15.75" customHeight="1">
      <c r="A30" s="348">
        <v>17</v>
      </c>
      <c r="B30" s="450" t="s">
        <v>29</v>
      </c>
      <c r="C30" s="432">
        <v>4864800</v>
      </c>
      <c r="D30" s="457" t="s">
        <v>12</v>
      </c>
      <c r="E30" s="422" t="s">
        <v>354</v>
      </c>
      <c r="F30" s="432">
        <v>200</v>
      </c>
      <c r="G30" s="441">
        <v>999998</v>
      </c>
      <c r="H30" s="442">
        <v>999926</v>
      </c>
      <c r="I30" s="442">
        <f aca="true" t="shared" si="4" ref="I30:I35">G30-H30</f>
        <v>72</v>
      </c>
      <c r="J30" s="442">
        <f t="shared" si="0"/>
        <v>14400</v>
      </c>
      <c r="K30" s="447">
        <f t="shared" si="1"/>
        <v>0.0144</v>
      </c>
      <c r="L30" s="441">
        <v>986325</v>
      </c>
      <c r="M30" s="442">
        <v>986425</v>
      </c>
      <c r="N30" s="442">
        <f aca="true" t="shared" si="5" ref="N30:N35">L30-M30</f>
        <v>-100</v>
      </c>
      <c r="O30" s="442">
        <f t="shared" si="2"/>
        <v>-20000</v>
      </c>
      <c r="P30" s="447">
        <f t="shared" si="3"/>
        <v>-0.02</v>
      </c>
      <c r="Q30" s="726"/>
    </row>
    <row r="31" spans="1:17" s="713" customFormat="1" ht="15.75" customHeight="1">
      <c r="A31" s="348">
        <v>18</v>
      </c>
      <c r="B31" s="450" t="s">
        <v>30</v>
      </c>
      <c r="C31" s="432">
        <v>4864887</v>
      </c>
      <c r="D31" s="457" t="s">
        <v>12</v>
      </c>
      <c r="E31" s="422" t="s">
        <v>354</v>
      </c>
      <c r="F31" s="432">
        <v>1000</v>
      </c>
      <c r="G31" s="441">
        <v>713</v>
      </c>
      <c r="H31" s="442">
        <v>677</v>
      </c>
      <c r="I31" s="442">
        <f t="shared" si="4"/>
        <v>36</v>
      </c>
      <c r="J31" s="442">
        <f t="shared" si="0"/>
        <v>36000</v>
      </c>
      <c r="K31" s="447">
        <f t="shared" si="1"/>
        <v>0.036</v>
      </c>
      <c r="L31" s="441">
        <v>29437</v>
      </c>
      <c r="M31" s="442">
        <v>29439</v>
      </c>
      <c r="N31" s="442">
        <f t="shared" si="5"/>
        <v>-2</v>
      </c>
      <c r="O31" s="442">
        <f t="shared" si="2"/>
        <v>-2000</v>
      </c>
      <c r="P31" s="447">
        <f t="shared" si="3"/>
        <v>-0.002</v>
      </c>
      <c r="Q31" s="722"/>
    </row>
    <row r="32" spans="1:17" s="713" customFormat="1" ht="15.75" customHeight="1">
      <c r="A32" s="348">
        <v>19</v>
      </c>
      <c r="B32" s="450" t="s">
        <v>31</v>
      </c>
      <c r="C32" s="432">
        <v>4864798</v>
      </c>
      <c r="D32" s="457" t="s">
        <v>12</v>
      </c>
      <c r="E32" s="422" t="s">
        <v>354</v>
      </c>
      <c r="F32" s="432">
        <v>100</v>
      </c>
      <c r="G32" s="441">
        <v>5578</v>
      </c>
      <c r="H32" s="442">
        <v>5380</v>
      </c>
      <c r="I32" s="442">
        <f t="shared" si="4"/>
        <v>198</v>
      </c>
      <c r="J32" s="442">
        <f t="shared" si="0"/>
        <v>19800</v>
      </c>
      <c r="K32" s="447">
        <f t="shared" si="1"/>
        <v>0.0198</v>
      </c>
      <c r="L32" s="441">
        <v>161721</v>
      </c>
      <c r="M32" s="442">
        <v>161709</v>
      </c>
      <c r="N32" s="442">
        <f t="shared" si="5"/>
        <v>12</v>
      </c>
      <c r="O32" s="442">
        <f t="shared" si="2"/>
        <v>1200</v>
      </c>
      <c r="P32" s="447">
        <f t="shared" si="3"/>
        <v>0.0012</v>
      </c>
      <c r="Q32" s="722"/>
    </row>
    <row r="33" spans="1:17" s="713" customFormat="1" ht="15.75" customHeight="1">
      <c r="A33" s="348">
        <v>20</v>
      </c>
      <c r="B33" s="450" t="s">
        <v>32</v>
      </c>
      <c r="C33" s="432">
        <v>4864799</v>
      </c>
      <c r="D33" s="457" t="s">
        <v>12</v>
      </c>
      <c r="E33" s="422" t="s">
        <v>354</v>
      </c>
      <c r="F33" s="432">
        <v>100</v>
      </c>
      <c r="G33" s="441">
        <v>32984</v>
      </c>
      <c r="H33" s="442">
        <v>30209</v>
      </c>
      <c r="I33" s="442">
        <f t="shared" si="4"/>
        <v>2775</v>
      </c>
      <c r="J33" s="442">
        <f t="shared" si="0"/>
        <v>277500</v>
      </c>
      <c r="K33" s="447">
        <f t="shared" si="1"/>
        <v>0.2775</v>
      </c>
      <c r="L33" s="441">
        <v>241027</v>
      </c>
      <c r="M33" s="442">
        <v>241017</v>
      </c>
      <c r="N33" s="442">
        <f t="shared" si="5"/>
        <v>10</v>
      </c>
      <c r="O33" s="442">
        <f t="shared" si="2"/>
        <v>1000</v>
      </c>
      <c r="P33" s="447">
        <f t="shared" si="3"/>
        <v>0.001</v>
      </c>
      <c r="Q33" s="722"/>
    </row>
    <row r="34" spans="1:17" s="713" customFormat="1" ht="15.75" customHeight="1">
      <c r="A34" s="348">
        <v>21</v>
      </c>
      <c r="B34" s="450" t="s">
        <v>33</v>
      </c>
      <c r="C34" s="432">
        <v>4864888</v>
      </c>
      <c r="D34" s="457" t="s">
        <v>12</v>
      </c>
      <c r="E34" s="422" t="s">
        <v>354</v>
      </c>
      <c r="F34" s="432">
        <v>1000</v>
      </c>
      <c r="G34" s="441">
        <v>996478</v>
      </c>
      <c r="H34" s="442">
        <v>996450</v>
      </c>
      <c r="I34" s="442">
        <f t="shared" si="4"/>
        <v>28</v>
      </c>
      <c r="J34" s="442">
        <f t="shared" si="0"/>
        <v>28000</v>
      </c>
      <c r="K34" s="447">
        <f t="shared" si="1"/>
        <v>0.028</v>
      </c>
      <c r="L34" s="441">
        <v>3463</v>
      </c>
      <c r="M34" s="442">
        <v>3468</v>
      </c>
      <c r="N34" s="442">
        <f t="shared" si="5"/>
        <v>-5</v>
      </c>
      <c r="O34" s="442">
        <f t="shared" si="2"/>
        <v>-5000</v>
      </c>
      <c r="P34" s="447">
        <f t="shared" si="3"/>
        <v>-0.005</v>
      </c>
      <c r="Q34" s="722"/>
    </row>
    <row r="35" spans="1:17" s="713" customFormat="1" ht="21" customHeight="1">
      <c r="A35" s="348">
        <v>22</v>
      </c>
      <c r="B35" s="450" t="s">
        <v>382</v>
      </c>
      <c r="C35" s="432">
        <v>5128402</v>
      </c>
      <c r="D35" s="457" t="s">
        <v>12</v>
      </c>
      <c r="E35" s="422" t="s">
        <v>354</v>
      </c>
      <c r="F35" s="432">
        <v>1000</v>
      </c>
      <c r="G35" s="441">
        <v>557</v>
      </c>
      <c r="H35" s="442">
        <v>523</v>
      </c>
      <c r="I35" s="442">
        <f t="shared" si="4"/>
        <v>34</v>
      </c>
      <c r="J35" s="442">
        <f t="shared" si="0"/>
        <v>34000</v>
      </c>
      <c r="K35" s="447">
        <f t="shared" si="1"/>
        <v>0.034</v>
      </c>
      <c r="L35" s="441">
        <v>8122</v>
      </c>
      <c r="M35" s="442">
        <v>8148</v>
      </c>
      <c r="N35" s="442">
        <f t="shared" si="5"/>
        <v>-26</v>
      </c>
      <c r="O35" s="442">
        <f t="shared" si="2"/>
        <v>-26000</v>
      </c>
      <c r="P35" s="447">
        <f t="shared" si="3"/>
        <v>-0.026</v>
      </c>
      <c r="Q35" s="749"/>
    </row>
    <row r="36" spans="1:17" s="713" customFormat="1" ht="21" customHeight="1">
      <c r="A36" s="348">
        <v>23</v>
      </c>
      <c r="B36" s="450" t="s">
        <v>430</v>
      </c>
      <c r="C36" s="432">
        <v>4864852</v>
      </c>
      <c r="D36" s="457" t="s">
        <v>12</v>
      </c>
      <c r="E36" s="422" t="s">
        <v>354</v>
      </c>
      <c r="F36" s="432">
        <v>1000</v>
      </c>
      <c r="G36" s="441">
        <v>999816</v>
      </c>
      <c r="H36" s="442">
        <v>1000000</v>
      </c>
      <c r="I36" s="442">
        <f>G36-H36</f>
        <v>-184</v>
      </c>
      <c r="J36" s="442">
        <f>$F36*I36</f>
        <v>-184000</v>
      </c>
      <c r="K36" s="447">
        <f>J36/1000000</f>
        <v>-0.184</v>
      </c>
      <c r="L36" s="441">
        <v>0</v>
      </c>
      <c r="M36" s="442">
        <v>0</v>
      </c>
      <c r="N36" s="442">
        <f>L36-M36</f>
        <v>0</v>
      </c>
      <c r="O36" s="442">
        <f>$F36*N36</f>
        <v>0</v>
      </c>
      <c r="P36" s="447">
        <f>O36/1000000</f>
        <v>0</v>
      </c>
      <c r="Q36" s="796"/>
    </row>
    <row r="37" spans="1:17" ht="15.75" customHeight="1">
      <c r="A37" s="348"/>
      <c r="B37" s="452" t="s">
        <v>34</v>
      </c>
      <c r="C37" s="432"/>
      <c r="D37" s="457"/>
      <c r="E37" s="422"/>
      <c r="F37" s="432"/>
      <c r="G37" s="438"/>
      <c r="H37" s="439"/>
      <c r="I37" s="439"/>
      <c r="J37" s="439"/>
      <c r="K37" s="440"/>
      <c r="L37" s="438"/>
      <c r="M37" s="439"/>
      <c r="N37" s="439"/>
      <c r="O37" s="439"/>
      <c r="P37" s="440"/>
      <c r="Q37" s="180"/>
    </row>
    <row r="38" spans="1:17" s="713" customFormat="1" ht="15.75" customHeight="1">
      <c r="A38" s="348">
        <v>24</v>
      </c>
      <c r="B38" s="450" t="s">
        <v>379</v>
      </c>
      <c r="C38" s="432">
        <v>4865057</v>
      </c>
      <c r="D38" s="457" t="s">
        <v>12</v>
      </c>
      <c r="E38" s="422" t="s">
        <v>354</v>
      </c>
      <c r="F38" s="432">
        <v>1000</v>
      </c>
      <c r="G38" s="441">
        <v>634706</v>
      </c>
      <c r="H38" s="442">
        <v>634855</v>
      </c>
      <c r="I38" s="442">
        <f>G38-H38</f>
        <v>-149</v>
      </c>
      <c r="J38" s="442">
        <f t="shared" si="0"/>
        <v>-149000</v>
      </c>
      <c r="K38" s="447">
        <f t="shared" si="1"/>
        <v>-0.149</v>
      </c>
      <c r="L38" s="441">
        <v>797618</v>
      </c>
      <c r="M38" s="442">
        <v>797622</v>
      </c>
      <c r="N38" s="442">
        <f>L38-M38</f>
        <v>-4</v>
      </c>
      <c r="O38" s="442">
        <f t="shared" si="2"/>
        <v>-4000</v>
      </c>
      <c r="P38" s="447">
        <f t="shared" si="3"/>
        <v>-0.004</v>
      </c>
      <c r="Q38" s="749"/>
    </row>
    <row r="39" spans="1:17" s="713" customFormat="1" ht="15.75" customHeight="1">
      <c r="A39" s="348">
        <v>25</v>
      </c>
      <c r="B39" s="450" t="s">
        <v>380</v>
      </c>
      <c r="C39" s="432">
        <v>4865058</v>
      </c>
      <c r="D39" s="457" t="s">
        <v>12</v>
      </c>
      <c r="E39" s="422" t="s">
        <v>354</v>
      </c>
      <c r="F39" s="432">
        <v>1000</v>
      </c>
      <c r="G39" s="441">
        <v>640802</v>
      </c>
      <c r="H39" s="442">
        <v>642237</v>
      </c>
      <c r="I39" s="442">
        <f>G39-H39</f>
        <v>-1435</v>
      </c>
      <c r="J39" s="442">
        <f t="shared" si="0"/>
        <v>-1435000</v>
      </c>
      <c r="K39" s="447">
        <f t="shared" si="1"/>
        <v>-1.435</v>
      </c>
      <c r="L39" s="441">
        <v>830705</v>
      </c>
      <c r="M39" s="442">
        <v>830705</v>
      </c>
      <c r="N39" s="442">
        <f>L39-M39</f>
        <v>0</v>
      </c>
      <c r="O39" s="442">
        <f t="shared" si="2"/>
        <v>0</v>
      </c>
      <c r="P39" s="447">
        <f t="shared" si="3"/>
        <v>0</v>
      </c>
      <c r="Q39" s="749"/>
    </row>
    <row r="40" spans="1:17" s="713" customFormat="1" ht="15.75" customHeight="1">
      <c r="A40" s="348">
        <v>26</v>
      </c>
      <c r="B40" s="450" t="s">
        <v>35</v>
      </c>
      <c r="C40" s="432">
        <v>4864902</v>
      </c>
      <c r="D40" s="457" t="s">
        <v>12</v>
      </c>
      <c r="E40" s="422" t="s">
        <v>354</v>
      </c>
      <c r="F40" s="432">
        <v>400</v>
      </c>
      <c r="G40" s="348">
        <v>4616</v>
      </c>
      <c r="H40" s="349">
        <v>4303</v>
      </c>
      <c r="I40" s="349">
        <f>G40-H40</f>
        <v>313</v>
      </c>
      <c r="J40" s="349">
        <f t="shared" si="0"/>
        <v>125200</v>
      </c>
      <c r="K40" s="719">
        <f t="shared" si="1"/>
        <v>0.1252</v>
      </c>
      <c r="L40" s="348">
        <v>999657</v>
      </c>
      <c r="M40" s="349">
        <v>999653</v>
      </c>
      <c r="N40" s="349">
        <f>L40-M40</f>
        <v>4</v>
      </c>
      <c r="O40" s="349">
        <f t="shared" si="2"/>
        <v>1600</v>
      </c>
      <c r="P40" s="719">
        <f t="shared" si="3"/>
        <v>0.0016</v>
      </c>
      <c r="Q40" s="725"/>
    </row>
    <row r="41" spans="1:17" s="713" customFormat="1" ht="15.75" customHeight="1">
      <c r="A41" s="348">
        <v>27</v>
      </c>
      <c r="B41" s="450" t="s">
        <v>36</v>
      </c>
      <c r="C41" s="432">
        <v>5128405</v>
      </c>
      <c r="D41" s="457" t="s">
        <v>12</v>
      </c>
      <c r="E41" s="422" t="s">
        <v>354</v>
      </c>
      <c r="F41" s="432">
        <v>500</v>
      </c>
      <c r="G41" s="441">
        <v>4003</v>
      </c>
      <c r="H41" s="442">
        <v>3864</v>
      </c>
      <c r="I41" s="442">
        <f>G41-H41</f>
        <v>139</v>
      </c>
      <c r="J41" s="442">
        <f t="shared" si="0"/>
        <v>69500</v>
      </c>
      <c r="K41" s="447">
        <f t="shared" si="1"/>
        <v>0.0695</v>
      </c>
      <c r="L41" s="441">
        <v>4265</v>
      </c>
      <c r="M41" s="442">
        <v>4174</v>
      </c>
      <c r="N41" s="442">
        <f>L41-M41</f>
        <v>91</v>
      </c>
      <c r="O41" s="442">
        <f t="shared" si="2"/>
        <v>45500</v>
      </c>
      <c r="P41" s="447">
        <f t="shared" si="3"/>
        <v>0.0455</v>
      </c>
      <c r="Q41" s="722"/>
    </row>
    <row r="42" spans="1:17" ht="16.5" customHeight="1">
      <c r="A42" s="348"/>
      <c r="B42" s="451" t="s">
        <v>37</v>
      </c>
      <c r="C42" s="432"/>
      <c r="D42" s="458"/>
      <c r="E42" s="422"/>
      <c r="F42" s="432"/>
      <c r="G42" s="438"/>
      <c r="H42" s="439"/>
      <c r="I42" s="439"/>
      <c r="J42" s="439"/>
      <c r="K42" s="440"/>
      <c r="L42" s="438"/>
      <c r="M42" s="439"/>
      <c r="N42" s="439"/>
      <c r="O42" s="439"/>
      <c r="P42" s="440"/>
      <c r="Q42" s="180"/>
    </row>
    <row r="43" spans="1:17" s="713" customFormat="1" ht="17.25" customHeight="1">
      <c r="A43" s="348">
        <v>28</v>
      </c>
      <c r="B43" s="450" t="s">
        <v>38</v>
      </c>
      <c r="C43" s="432">
        <v>4865054</v>
      </c>
      <c r="D43" s="457" t="s">
        <v>12</v>
      </c>
      <c r="E43" s="422" t="s">
        <v>354</v>
      </c>
      <c r="F43" s="432">
        <v>-1000</v>
      </c>
      <c r="G43" s="441">
        <v>23302</v>
      </c>
      <c r="H43" s="442">
        <v>22337</v>
      </c>
      <c r="I43" s="442">
        <f>G43-H43</f>
        <v>965</v>
      </c>
      <c r="J43" s="442">
        <f t="shared" si="0"/>
        <v>-965000</v>
      </c>
      <c r="K43" s="447">
        <f t="shared" si="1"/>
        <v>-0.965</v>
      </c>
      <c r="L43" s="441">
        <v>981108</v>
      </c>
      <c r="M43" s="442">
        <v>981108</v>
      </c>
      <c r="N43" s="442">
        <f>L43-M43</f>
        <v>0</v>
      </c>
      <c r="O43" s="442">
        <f t="shared" si="2"/>
        <v>0</v>
      </c>
      <c r="P43" s="447">
        <f t="shared" si="3"/>
        <v>0</v>
      </c>
      <c r="Q43" s="722"/>
    </row>
    <row r="44" spans="1:17" s="713" customFormat="1" ht="17.25" customHeight="1">
      <c r="A44" s="348">
        <v>29</v>
      </c>
      <c r="B44" s="450" t="s">
        <v>16</v>
      </c>
      <c r="C44" s="432">
        <v>4865036</v>
      </c>
      <c r="D44" s="457" t="s">
        <v>12</v>
      </c>
      <c r="E44" s="422" t="s">
        <v>354</v>
      </c>
      <c r="F44" s="432">
        <v>-1000</v>
      </c>
      <c r="G44" s="348">
        <v>7222</v>
      </c>
      <c r="H44" s="442">
        <v>7710</v>
      </c>
      <c r="I44" s="349">
        <f>G44-H44</f>
        <v>-488</v>
      </c>
      <c r="J44" s="349">
        <f t="shared" si="0"/>
        <v>488000</v>
      </c>
      <c r="K44" s="719">
        <f t="shared" si="1"/>
        <v>0.488</v>
      </c>
      <c r="L44" s="348">
        <v>999384</v>
      </c>
      <c r="M44" s="442">
        <v>999444</v>
      </c>
      <c r="N44" s="349">
        <f>L44-M44</f>
        <v>-60</v>
      </c>
      <c r="O44" s="349">
        <f t="shared" si="2"/>
        <v>60000</v>
      </c>
      <c r="P44" s="719">
        <f t="shared" si="3"/>
        <v>0.06</v>
      </c>
      <c r="Q44" s="716"/>
    </row>
    <row r="45" spans="2:17" ht="15.75" customHeight="1">
      <c r="B45" s="451" t="s">
        <v>39</v>
      </c>
      <c r="C45" s="432"/>
      <c r="D45" s="458"/>
      <c r="E45" s="422"/>
      <c r="F45" s="432"/>
      <c r="G45" s="438"/>
      <c r="H45" s="439"/>
      <c r="I45" s="439"/>
      <c r="J45" s="439"/>
      <c r="K45" s="440"/>
      <c r="L45" s="438"/>
      <c r="M45" s="439"/>
      <c r="N45" s="439"/>
      <c r="O45" s="439"/>
      <c r="P45" s="440"/>
      <c r="Q45" s="180"/>
    </row>
    <row r="46" spans="1:17" s="713" customFormat="1" ht="15.75" customHeight="1">
      <c r="A46" s="348">
        <v>30</v>
      </c>
      <c r="B46" s="450" t="s">
        <v>40</v>
      </c>
      <c r="C46" s="432">
        <v>4865056</v>
      </c>
      <c r="D46" s="457" t="s">
        <v>12</v>
      </c>
      <c r="E46" s="422" t="s">
        <v>354</v>
      </c>
      <c r="F46" s="432">
        <v>-1000</v>
      </c>
      <c r="G46" s="441">
        <v>6608</v>
      </c>
      <c r="H46" s="442">
        <v>5884</v>
      </c>
      <c r="I46" s="442">
        <f>G46-H46</f>
        <v>724</v>
      </c>
      <c r="J46" s="442">
        <f t="shared" si="0"/>
        <v>-724000</v>
      </c>
      <c r="K46" s="447">
        <f t="shared" si="1"/>
        <v>-0.724</v>
      </c>
      <c r="L46" s="441">
        <v>924246</v>
      </c>
      <c r="M46" s="442">
        <v>924247</v>
      </c>
      <c r="N46" s="442">
        <f>L46-M46</f>
        <v>-1</v>
      </c>
      <c r="O46" s="442">
        <f t="shared" si="2"/>
        <v>1000</v>
      </c>
      <c r="P46" s="447">
        <f t="shared" si="3"/>
        <v>0.001</v>
      </c>
      <c r="Q46" s="722"/>
    </row>
    <row r="47" spans="1:17" ht="15.75" customHeight="1">
      <c r="A47" s="348"/>
      <c r="B47" s="451" t="s">
        <v>390</v>
      </c>
      <c r="C47" s="432"/>
      <c r="D47" s="457"/>
      <c r="E47" s="422"/>
      <c r="F47" s="432"/>
      <c r="G47" s="438"/>
      <c r="H47" s="439"/>
      <c r="I47" s="439"/>
      <c r="J47" s="439"/>
      <c r="K47" s="440"/>
      <c r="L47" s="438"/>
      <c r="M47" s="439"/>
      <c r="N47" s="439"/>
      <c r="O47" s="439"/>
      <c r="P47" s="440"/>
      <c r="Q47" s="180"/>
    </row>
    <row r="48" spans="1:17" s="713" customFormat="1" ht="18.75" customHeight="1">
      <c r="A48" s="348">
        <v>0.001</v>
      </c>
      <c r="B48" s="450" t="s">
        <v>397</v>
      </c>
      <c r="C48" s="432">
        <v>4865049</v>
      </c>
      <c r="D48" s="457" t="s">
        <v>12</v>
      </c>
      <c r="E48" s="422" t="s">
        <v>354</v>
      </c>
      <c r="F48" s="432">
        <v>-1000</v>
      </c>
      <c r="G48" s="441">
        <v>12704</v>
      </c>
      <c r="H48" s="442">
        <v>11639</v>
      </c>
      <c r="I48" s="442">
        <f>G48-H48</f>
        <v>1065</v>
      </c>
      <c r="J48" s="442">
        <f t="shared" si="0"/>
        <v>-1065000</v>
      </c>
      <c r="K48" s="447">
        <f t="shared" si="1"/>
        <v>-1.065</v>
      </c>
      <c r="L48" s="441">
        <v>999027</v>
      </c>
      <c r="M48" s="442">
        <v>999068</v>
      </c>
      <c r="N48" s="442">
        <f>L48-M48</f>
        <v>-41</v>
      </c>
      <c r="O48" s="442">
        <f t="shared" si="2"/>
        <v>41000</v>
      </c>
      <c r="P48" s="447">
        <f t="shared" si="3"/>
        <v>0.041</v>
      </c>
      <c r="Q48" s="797" t="s">
        <v>431</v>
      </c>
    </row>
    <row r="49" spans="1:17" s="713" customFormat="1" ht="18.75" customHeight="1">
      <c r="A49" s="348"/>
      <c r="B49" s="450"/>
      <c r="C49" s="432"/>
      <c r="D49" s="457"/>
      <c r="E49" s="422"/>
      <c r="F49" s="432"/>
      <c r="G49" s="441"/>
      <c r="H49" s="442"/>
      <c r="I49" s="442"/>
      <c r="J49" s="442"/>
      <c r="K49" s="447">
        <v>-0.097</v>
      </c>
      <c r="L49" s="441"/>
      <c r="M49" s="442"/>
      <c r="N49" s="442"/>
      <c r="O49" s="442"/>
      <c r="P49" s="447">
        <v>0.0045</v>
      </c>
      <c r="Q49" s="797" t="s">
        <v>433</v>
      </c>
    </row>
    <row r="50" spans="1:17" s="713" customFormat="1" ht="15.75" customHeight="1">
      <c r="A50" s="348">
        <v>32</v>
      </c>
      <c r="B50" s="450" t="s">
        <v>391</v>
      </c>
      <c r="C50" s="432">
        <v>4865022</v>
      </c>
      <c r="D50" s="457" t="s">
        <v>12</v>
      </c>
      <c r="E50" s="422" t="s">
        <v>354</v>
      </c>
      <c r="F50" s="432">
        <v>-1000</v>
      </c>
      <c r="G50" s="441">
        <v>73172</v>
      </c>
      <c r="H50" s="442">
        <v>71748</v>
      </c>
      <c r="I50" s="442">
        <f>G50-H50</f>
        <v>1424</v>
      </c>
      <c r="J50" s="442">
        <f t="shared" si="0"/>
        <v>-1424000</v>
      </c>
      <c r="K50" s="447">
        <f t="shared" si="1"/>
        <v>-1.424</v>
      </c>
      <c r="L50" s="441">
        <v>2603</v>
      </c>
      <c r="M50" s="442">
        <v>2595</v>
      </c>
      <c r="N50" s="442">
        <f>L50-M50</f>
        <v>8</v>
      </c>
      <c r="O50" s="442">
        <f t="shared" si="2"/>
        <v>-8000</v>
      </c>
      <c r="P50" s="447">
        <f t="shared" si="3"/>
        <v>-0.008</v>
      </c>
      <c r="Q50" s="726"/>
    </row>
    <row r="51" spans="1:17" ht="15.75" customHeight="1">
      <c r="A51" s="348"/>
      <c r="B51" s="452" t="s">
        <v>412</v>
      </c>
      <c r="C51" s="432"/>
      <c r="D51" s="457"/>
      <c r="E51" s="422"/>
      <c r="F51" s="432"/>
      <c r="G51" s="438"/>
      <c r="H51" s="439"/>
      <c r="I51" s="439"/>
      <c r="J51" s="439"/>
      <c r="K51" s="440"/>
      <c r="L51" s="438"/>
      <c r="M51" s="439"/>
      <c r="N51" s="439"/>
      <c r="O51" s="439"/>
      <c r="P51" s="440"/>
      <c r="Q51" s="570"/>
    </row>
    <row r="52" spans="1:17" s="713" customFormat="1" ht="15.75" customHeight="1">
      <c r="A52" s="348">
        <v>33</v>
      </c>
      <c r="B52" s="450" t="s">
        <v>15</v>
      </c>
      <c r="C52" s="432">
        <v>5128463</v>
      </c>
      <c r="D52" s="457" t="s">
        <v>12</v>
      </c>
      <c r="E52" s="422" t="s">
        <v>354</v>
      </c>
      <c r="F52" s="432">
        <v>-1000</v>
      </c>
      <c r="G52" s="441">
        <v>3251</v>
      </c>
      <c r="H52" s="442">
        <v>3298</v>
      </c>
      <c r="I52" s="442">
        <f>G52-H52</f>
        <v>-47</v>
      </c>
      <c r="J52" s="442">
        <f>$F52*I52</f>
        <v>47000</v>
      </c>
      <c r="K52" s="447">
        <f>J52/1000000</f>
        <v>0.047</v>
      </c>
      <c r="L52" s="441">
        <v>998731</v>
      </c>
      <c r="M52" s="442">
        <v>998731</v>
      </c>
      <c r="N52" s="442">
        <f>L52-M52</f>
        <v>0</v>
      </c>
      <c r="O52" s="442">
        <f>$F52*N52</f>
        <v>0</v>
      </c>
      <c r="P52" s="447">
        <f>O52/1000000</f>
        <v>0</v>
      </c>
      <c r="Q52" s="726"/>
    </row>
    <row r="53" spans="1:17" ht="16.5">
      <c r="A53" s="348">
        <v>34</v>
      </c>
      <c r="B53" s="450" t="s">
        <v>16</v>
      </c>
      <c r="C53" s="432">
        <v>5128456</v>
      </c>
      <c r="D53" s="457" t="s">
        <v>12</v>
      </c>
      <c r="E53" s="422" t="s">
        <v>354</v>
      </c>
      <c r="F53" s="432">
        <v>-1000</v>
      </c>
      <c r="G53" s="441">
        <v>3309</v>
      </c>
      <c r="H53" s="349">
        <v>3309</v>
      </c>
      <c r="I53" s="442">
        <f>G53-H53</f>
        <v>0</v>
      </c>
      <c r="J53" s="442">
        <f>$F53*I53</f>
        <v>0</v>
      </c>
      <c r="K53" s="447">
        <f>J53/1000000</f>
        <v>0</v>
      </c>
      <c r="L53" s="441">
        <v>999995</v>
      </c>
      <c r="M53" s="442">
        <v>999995</v>
      </c>
      <c r="N53" s="442">
        <f>L53-M53</f>
        <v>0</v>
      </c>
      <c r="O53" s="442">
        <f>$F53*N53</f>
        <v>0</v>
      </c>
      <c r="P53" s="447">
        <f>O53/1000000</f>
        <v>0</v>
      </c>
      <c r="Q53" s="742"/>
    </row>
    <row r="54" spans="1:17" ht="17.25" customHeight="1">
      <c r="A54" s="348"/>
      <c r="B54" s="452" t="s">
        <v>416</v>
      </c>
      <c r="C54" s="432"/>
      <c r="D54" s="457"/>
      <c r="E54" s="422"/>
      <c r="F54" s="432"/>
      <c r="G54" s="441"/>
      <c r="H54" s="442"/>
      <c r="I54" s="442"/>
      <c r="J54" s="442"/>
      <c r="K54" s="447"/>
      <c r="L54" s="441"/>
      <c r="M54" s="442"/>
      <c r="N54" s="442"/>
      <c r="O54" s="442"/>
      <c r="P54" s="447"/>
      <c r="Q54" s="742"/>
    </row>
    <row r="55" spans="1:17" s="713" customFormat="1" ht="15.75" customHeight="1">
      <c r="A55" s="348">
        <v>35</v>
      </c>
      <c r="B55" s="450" t="s">
        <v>15</v>
      </c>
      <c r="C55" s="432">
        <v>4864903</v>
      </c>
      <c r="D55" s="457" t="s">
        <v>12</v>
      </c>
      <c r="E55" s="422" t="s">
        <v>354</v>
      </c>
      <c r="F55" s="432">
        <v>-1000</v>
      </c>
      <c r="G55" s="441">
        <v>996613</v>
      </c>
      <c r="H55" s="442">
        <v>997593</v>
      </c>
      <c r="I55" s="442">
        <f>G55-H55</f>
        <v>-980</v>
      </c>
      <c r="J55" s="442">
        <f>$F55*I55</f>
        <v>980000</v>
      </c>
      <c r="K55" s="447">
        <f>J55/1000000</f>
        <v>0.98</v>
      </c>
      <c r="L55" s="441">
        <v>999993</v>
      </c>
      <c r="M55" s="442">
        <v>999993</v>
      </c>
      <c r="N55" s="442">
        <f>L55-M55</f>
        <v>0</v>
      </c>
      <c r="O55" s="442">
        <f>$F55*N55</f>
        <v>0</v>
      </c>
      <c r="P55" s="447">
        <f>O55/1000000</f>
        <v>0</v>
      </c>
      <c r="Q55" s="716"/>
    </row>
    <row r="56" spans="1:17" s="713" customFormat="1" ht="15" customHeight="1">
      <c r="A56" s="348">
        <v>36</v>
      </c>
      <c r="B56" s="450" t="s">
        <v>16</v>
      </c>
      <c r="C56" s="432">
        <v>4864946</v>
      </c>
      <c r="D56" s="457" t="s">
        <v>12</v>
      </c>
      <c r="E56" s="422" t="s">
        <v>354</v>
      </c>
      <c r="F56" s="432">
        <v>-1000</v>
      </c>
      <c r="G56" s="441">
        <v>4608</v>
      </c>
      <c r="H56" s="442">
        <v>4205</v>
      </c>
      <c r="I56" s="442">
        <f>G56-H56</f>
        <v>403</v>
      </c>
      <c r="J56" s="442">
        <f>$F56*I56</f>
        <v>-403000</v>
      </c>
      <c r="K56" s="447">
        <f>J56/1000000</f>
        <v>-0.403</v>
      </c>
      <c r="L56" s="441">
        <v>999995</v>
      </c>
      <c r="M56" s="442">
        <v>999995</v>
      </c>
      <c r="N56" s="442">
        <f>L56-M56</f>
        <v>0</v>
      </c>
      <c r="O56" s="442">
        <f>$F56*N56</f>
        <v>0</v>
      </c>
      <c r="P56" s="447">
        <f>O56/1000000</f>
        <v>0</v>
      </c>
      <c r="Q56" s="716"/>
    </row>
    <row r="57" spans="1:17" ht="15.75" customHeight="1">
      <c r="A57" s="348"/>
      <c r="B57" s="452" t="s">
        <v>389</v>
      </c>
      <c r="C57" s="432"/>
      <c r="D57" s="457"/>
      <c r="E57" s="422"/>
      <c r="F57" s="432"/>
      <c r="G57" s="438"/>
      <c r="H57" s="439"/>
      <c r="I57" s="439"/>
      <c r="J57" s="439"/>
      <c r="K57" s="440"/>
      <c r="L57" s="438"/>
      <c r="M57" s="439"/>
      <c r="N57" s="439"/>
      <c r="O57" s="439"/>
      <c r="P57" s="440"/>
      <c r="Q57" s="180"/>
    </row>
    <row r="58" spans="1:17" ht="15.75" customHeight="1">
      <c r="A58" s="348"/>
      <c r="B58" s="452" t="s">
        <v>45</v>
      </c>
      <c r="C58" s="432"/>
      <c r="D58" s="457"/>
      <c r="E58" s="422"/>
      <c r="F58" s="432"/>
      <c r="G58" s="438"/>
      <c r="H58" s="439"/>
      <c r="I58" s="439"/>
      <c r="J58" s="439"/>
      <c r="K58" s="440"/>
      <c r="L58" s="438"/>
      <c r="M58" s="439"/>
      <c r="N58" s="439"/>
      <c r="O58" s="439"/>
      <c r="P58" s="440"/>
      <c r="Q58" s="180"/>
    </row>
    <row r="59" spans="1:17" s="713" customFormat="1" ht="15.75" customHeight="1" thickBot="1">
      <c r="A59" s="750">
        <v>37</v>
      </c>
      <c r="B59" s="450" t="s">
        <v>46</v>
      </c>
      <c r="C59" s="432">
        <v>4864843</v>
      </c>
      <c r="D59" s="457" t="s">
        <v>12</v>
      </c>
      <c r="E59" s="422" t="s">
        <v>354</v>
      </c>
      <c r="F59" s="432">
        <v>1000</v>
      </c>
      <c r="G59" s="441">
        <v>2127</v>
      </c>
      <c r="H59" s="442">
        <v>2075</v>
      </c>
      <c r="I59" s="442">
        <f>G59-H59</f>
        <v>52</v>
      </c>
      <c r="J59" s="442">
        <f t="shared" si="0"/>
        <v>52000</v>
      </c>
      <c r="K59" s="447">
        <f t="shared" si="1"/>
        <v>0.052</v>
      </c>
      <c r="L59" s="441">
        <v>23415</v>
      </c>
      <c r="M59" s="442">
        <v>23402</v>
      </c>
      <c r="N59" s="442">
        <f>L59-M59</f>
        <v>13</v>
      </c>
      <c r="O59" s="442">
        <f t="shared" si="2"/>
        <v>13000</v>
      </c>
      <c r="P59" s="447">
        <f t="shared" si="3"/>
        <v>0.013</v>
      </c>
      <c r="Q59" s="722"/>
    </row>
    <row r="60" spans="1:17" s="713" customFormat="1" ht="15.75" customHeight="1" thickBot="1" thickTop="1">
      <c r="A60" s="348">
        <v>38</v>
      </c>
      <c r="B60" s="751" t="s">
        <v>47</v>
      </c>
      <c r="C60" s="416">
        <v>4864844</v>
      </c>
      <c r="D60" s="459" t="s">
        <v>12</v>
      </c>
      <c r="E60" s="423" t="s">
        <v>354</v>
      </c>
      <c r="F60" s="416">
        <v>1000</v>
      </c>
      <c r="G60" s="441">
        <v>611</v>
      </c>
      <c r="H60" s="721">
        <v>466</v>
      </c>
      <c r="I60" s="721">
        <f>G60-H60</f>
        <v>145</v>
      </c>
      <c r="J60" s="721">
        <f t="shared" si="0"/>
        <v>145000</v>
      </c>
      <c r="K60" s="752">
        <f t="shared" si="1"/>
        <v>0.145</v>
      </c>
      <c r="L60" s="441">
        <v>2825</v>
      </c>
      <c r="M60" s="721">
        <v>2825</v>
      </c>
      <c r="N60" s="721">
        <f>L60-M60</f>
        <v>0</v>
      </c>
      <c r="O60" s="721">
        <f t="shared" si="2"/>
        <v>0</v>
      </c>
      <c r="P60" s="752">
        <f t="shared" si="3"/>
        <v>0</v>
      </c>
      <c r="Q60" s="753"/>
    </row>
    <row r="61" spans="1:17" ht="21.75" customHeight="1" thickBot="1" thickTop="1">
      <c r="A61" s="349"/>
      <c r="B61" s="456" t="s">
        <v>319</v>
      </c>
      <c r="C61" s="45"/>
      <c r="D61" s="458"/>
      <c r="E61" s="422"/>
      <c r="F61" s="45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216" t="str">
        <f>Q1</f>
        <v>APRIL-2015</v>
      </c>
    </row>
    <row r="62" spans="1:17" ht="15.75" customHeight="1" thickTop="1">
      <c r="A62" s="347"/>
      <c r="B62" s="449" t="s">
        <v>48</v>
      </c>
      <c r="C62" s="413"/>
      <c r="D62" s="460"/>
      <c r="E62" s="460"/>
      <c r="F62" s="413"/>
      <c r="G62" s="445"/>
      <c r="H62" s="444"/>
      <c r="I62" s="444"/>
      <c r="J62" s="444"/>
      <c r="K62" s="446"/>
      <c r="L62" s="445"/>
      <c r="M62" s="444"/>
      <c r="N62" s="444"/>
      <c r="O62" s="444"/>
      <c r="P62" s="446"/>
      <c r="Q62" s="179"/>
    </row>
    <row r="63" spans="1:17" ht="15.75" customHeight="1">
      <c r="A63" s="348">
        <v>39</v>
      </c>
      <c r="B63" s="453" t="s">
        <v>85</v>
      </c>
      <c r="C63" s="432">
        <v>4865169</v>
      </c>
      <c r="D63" s="458" t="s">
        <v>12</v>
      </c>
      <c r="E63" s="422" t="s">
        <v>354</v>
      </c>
      <c r="F63" s="432">
        <v>1000</v>
      </c>
      <c r="G63" s="438">
        <v>1360</v>
      </c>
      <c r="H63" s="439">
        <v>1365</v>
      </c>
      <c r="I63" s="439">
        <f>G63-H63</f>
        <v>-5</v>
      </c>
      <c r="J63" s="439">
        <f t="shared" si="0"/>
        <v>-5000</v>
      </c>
      <c r="K63" s="440">
        <f t="shared" si="1"/>
        <v>-0.005</v>
      </c>
      <c r="L63" s="438">
        <v>61319</v>
      </c>
      <c r="M63" s="439">
        <v>61321</v>
      </c>
      <c r="N63" s="439">
        <f>L63-M63</f>
        <v>-2</v>
      </c>
      <c r="O63" s="439">
        <f t="shared" si="2"/>
        <v>-2000</v>
      </c>
      <c r="P63" s="440">
        <f t="shared" si="3"/>
        <v>-0.002</v>
      </c>
      <c r="Q63" s="180"/>
    </row>
    <row r="64" spans="1:17" ht="15.75" customHeight="1">
      <c r="A64" s="348"/>
      <c r="B64" s="451" t="s">
        <v>316</v>
      </c>
      <c r="C64" s="432"/>
      <c r="D64" s="458"/>
      <c r="E64" s="422"/>
      <c r="F64" s="432"/>
      <c r="G64" s="441"/>
      <c r="H64" s="442"/>
      <c r="I64" s="439"/>
      <c r="J64" s="439"/>
      <c r="K64" s="440"/>
      <c r="L64" s="441"/>
      <c r="M64" s="439"/>
      <c r="N64" s="439"/>
      <c r="O64" s="439"/>
      <c r="P64" s="440"/>
      <c r="Q64" s="180"/>
    </row>
    <row r="65" spans="1:17" s="713" customFormat="1" ht="15.75" customHeight="1">
      <c r="A65" s="348">
        <v>40</v>
      </c>
      <c r="B65" s="450" t="s">
        <v>315</v>
      </c>
      <c r="C65" s="432">
        <v>4864806</v>
      </c>
      <c r="D65" s="458" t="s">
        <v>12</v>
      </c>
      <c r="E65" s="422" t="s">
        <v>354</v>
      </c>
      <c r="F65" s="432">
        <v>125</v>
      </c>
      <c r="G65" s="441">
        <v>174179</v>
      </c>
      <c r="H65" s="442">
        <v>173204</v>
      </c>
      <c r="I65" s="442">
        <f>G65-H65</f>
        <v>975</v>
      </c>
      <c r="J65" s="442">
        <f>$F65*I65</f>
        <v>121875</v>
      </c>
      <c r="K65" s="447">
        <f>J65/1000000</f>
        <v>0.121875</v>
      </c>
      <c r="L65" s="441">
        <v>261546</v>
      </c>
      <c r="M65" s="442">
        <v>261090</v>
      </c>
      <c r="N65" s="442">
        <f>L65-M65</f>
        <v>456</v>
      </c>
      <c r="O65" s="442">
        <f>$F65*N65</f>
        <v>57000</v>
      </c>
      <c r="P65" s="447">
        <f>O65/1000000</f>
        <v>0.057</v>
      </c>
      <c r="Q65" s="722"/>
    </row>
    <row r="66" spans="1:17" ht="15.75" customHeight="1">
      <c r="A66" s="348"/>
      <c r="B66" s="377" t="s">
        <v>54</v>
      </c>
      <c r="C66" s="433"/>
      <c r="D66" s="461"/>
      <c r="E66" s="461"/>
      <c r="F66" s="433"/>
      <c r="G66" s="438"/>
      <c r="H66" s="439"/>
      <c r="I66" s="439"/>
      <c r="J66" s="439"/>
      <c r="K66" s="440"/>
      <c r="L66" s="438"/>
      <c r="M66" s="439"/>
      <c r="N66" s="439"/>
      <c r="O66" s="439"/>
      <c r="P66" s="440"/>
      <c r="Q66" s="180"/>
    </row>
    <row r="67" spans="1:17" ht="15.75" customHeight="1">
      <c r="A67" s="348">
        <v>41</v>
      </c>
      <c r="B67" s="454" t="s">
        <v>55</v>
      </c>
      <c r="C67" s="433">
        <v>4865090</v>
      </c>
      <c r="D67" s="462" t="s">
        <v>12</v>
      </c>
      <c r="E67" s="422" t="s">
        <v>354</v>
      </c>
      <c r="F67" s="433">
        <v>100</v>
      </c>
      <c r="G67" s="438">
        <v>9227</v>
      </c>
      <c r="H67" s="439">
        <v>9064</v>
      </c>
      <c r="I67" s="439">
        <f>G67-H67</f>
        <v>163</v>
      </c>
      <c r="J67" s="439">
        <f>$F67*I67</f>
        <v>16300</v>
      </c>
      <c r="K67" s="440">
        <f>J67/1000000</f>
        <v>0.0163</v>
      </c>
      <c r="L67" s="438">
        <v>29080</v>
      </c>
      <c r="M67" s="439">
        <v>29053</v>
      </c>
      <c r="N67" s="439">
        <f>L67-M67</f>
        <v>27</v>
      </c>
      <c r="O67" s="439">
        <f>$F67*N67</f>
        <v>2700</v>
      </c>
      <c r="P67" s="440">
        <f>O67/1000000</f>
        <v>0.0027</v>
      </c>
      <c r="Q67" s="534"/>
    </row>
    <row r="68" spans="1:17" ht="15.75" customHeight="1">
      <c r="A68" s="348">
        <v>42</v>
      </c>
      <c r="B68" s="454" t="s">
        <v>56</v>
      </c>
      <c r="C68" s="433">
        <v>4902519</v>
      </c>
      <c r="D68" s="462" t="s">
        <v>12</v>
      </c>
      <c r="E68" s="422" t="s">
        <v>354</v>
      </c>
      <c r="F68" s="433">
        <v>100</v>
      </c>
      <c r="G68" s="438">
        <v>11030</v>
      </c>
      <c r="H68" s="439">
        <v>10594</v>
      </c>
      <c r="I68" s="439">
        <f>G68-H68</f>
        <v>436</v>
      </c>
      <c r="J68" s="439">
        <f>$F68*I68</f>
        <v>43600</v>
      </c>
      <c r="K68" s="440">
        <f>J68/1000000</f>
        <v>0.0436</v>
      </c>
      <c r="L68" s="438">
        <v>58266</v>
      </c>
      <c r="M68" s="439">
        <v>58217</v>
      </c>
      <c r="N68" s="439">
        <f>L68-M68</f>
        <v>49</v>
      </c>
      <c r="O68" s="439">
        <f>$F68*N68</f>
        <v>4900</v>
      </c>
      <c r="P68" s="440">
        <f>O68/1000000</f>
        <v>0.0049</v>
      </c>
      <c r="Q68" s="180"/>
    </row>
    <row r="69" spans="1:17" ht="15.75" customHeight="1">
      <c r="A69" s="348">
        <v>43</v>
      </c>
      <c r="B69" s="454" t="s">
        <v>57</v>
      </c>
      <c r="C69" s="433">
        <v>4902520</v>
      </c>
      <c r="D69" s="462" t="s">
        <v>12</v>
      </c>
      <c r="E69" s="422" t="s">
        <v>354</v>
      </c>
      <c r="F69" s="433">
        <v>100</v>
      </c>
      <c r="G69" s="438">
        <v>18172</v>
      </c>
      <c r="H69" s="439">
        <v>17905</v>
      </c>
      <c r="I69" s="439">
        <f>G69-H69</f>
        <v>267</v>
      </c>
      <c r="J69" s="439">
        <f>$F69*I69</f>
        <v>26700</v>
      </c>
      <c r="K69" s="440">
        <f>J69/1000000</f>
        <v>0.0267</v>
      </c>
      <c r="L69" s="438">
        <v>62438</v>
      </c>
      <c r="M69" s="439">
        <v>62111</v>
      </c>
      <c r="N69" s="439">
        <f>L69-M69</f>
        <v>327</v>
      </c>
      <c r="O69" s="439">
        <f>$F69*N69</f>
        <v>32700</v>
      </c>
      <c r="P69" s="440">
        <f>O69/1000000</f>
        <v>0.0327</v>
      </c>
      <c r="Q69" s="180"/>
    </row>
    <row r="70" spans="1:17" ht="15.75" customHeight="1">
      <c r="A70" s="348"/>
      <c r="B70" s="377" t="s">
        <v>58</v>
      </c>
      <c r="C70" s="433"/>
      <c r="D70" s="461"/>
      <c r="E70" s="461"/>
      <c r="F70" s="433"/>
      <c r="G70" s="438"/>
      <c r="H70" s="439"/>
      <c r="I70" s="439"/>
      <c r="J70" s="439"/>
      <c r="K70" s="440"/>
      <c r="L70" s="438"/>
      <c r="M70" s="439"/>
      <c r="N70" s="439"/>
      <c r="O70" s="439"/>
      <c r="P70" s="440"/>
      <c r="Q70" s="180"/>
    </row>
    <row r="71" spans="1:17" s="713" customFormat="1" ht="15.75" customHeight="1">
      <c r="A71" s="348">
        <v>44</v>
      </c>
      <c r="B71" s="454" t="s">
        <v>59</v>
      </c>
      <c r="C71" s="433">
        <v>4902554</v>
      </c>
      <c r="D71" s="462" t="s">
        <v>12</v>
      </c>
      <c r="E71" s="422" t="s">
        <v>354</v>
      </c>
      <c r="F71" s="433">
        <v>100</v>
      </c>
      <c r="G71" s="441">
        <v>6484</v>
      </c>
      <c r="H71" s="442">
        <v>5898</v>
      </c>
      <c r="I71" s="442">
        <f>G71-H71</f>
        <v>586</v>
      </c>
      <c r="J71" s="442">
        <f>$F71*I71</f>
        <v>58600</v>
      </c>
      <c r="K71" s="447">
        <f>J71/1000000</f>
        <v>0.0586</v>
      </c>
      <c r="L71" s="441">
        <v>4617</v>
      </c>
      <c r="M71" s="442">
        <v>4499</v>
      </c>
      <c r="N71" s="442">
        <f>L71-M71</f>
        <v>118</v>
      </c>
      <c r="O71" s="442">
        <f>$F71*N71</f>
        <v>11800</v>
      </c>
      <c r="P71" s="447">
        <f>O71/1000000</f>
        <v>0.0118</v>
      </c>
      <c r="Q71" s="722"/>
    </row>
    <row r="72" spans="1:17" s="713" customFormat="1" ht="15.75" customHeight="1">
      <c r="A72" s="348">
        <v>45</v>
      </c>
      <c r="B72" s="454" t="s">
        <v>60</v>
      </c>
      <c r="C72" s="433">
        <v>4902522</v>
      </c>
      <c r="D72" s="462" t="s">
        <v>12</v>
      </c>
      <c r="E72" s="422" t="s">
        <v>354</v>
      </c>
      <c r="F72" s="433">
        <v>100</v>
      </c>
      <c r="G72" s="441">
        <v>840</v>
      </c>
      <c r="H72" s="442">
        <v>840</v>
      </c>
      <c r="I72" s="442">
        <f aca="true" t="shared" si="6" ref="I72:I77">G72-H72</f>
        <v>0</v>
      </c>
      <c r="J72" s="442">
        <f aca="true" t="shared" si="7" ref="J72:J77">$F72*I72</f>
        <v>0</v>
      </c>
      <c r="K72" s="447">
        <f aca="true" t="shared" si="8" ref="K72:K77">J72/1000000</f>
        <v>0</v>
      </c>
      <c r="L72" s="441">
        <v>185</v>
      </c>
      <c r="M72" s="442">
        <v>185</v>
      </c>
      <c r="N72" s="442">
        <f aca="true" t="shared" si="9" ref="N72:N77">L72-M72</f>
        <v>0</v>
      </c>
      <c r="O72" s="442">
        <f aca="true" t="shared" si="10" ref="O72:O77">$F72*N72</f>
        <v>0</v>
      </c>
      <c r="P72" s="447">
        <f aca="true" t="shared" si="11" ref="P72:P77">O72/1000000</f>
        <v>0</v>
      </c>
      <c r="Q72" s="722"/>
    </row>
    <row r="73" spans="1:17" s="713" customFormat="1" ht="15.75" customHeight="1">
      <c r="A73" s="348">
        <v>46</v>
      </c>
      <c r="B73" s="454" t="s">
        <v>61</v>
      </c>
      <c r="C73" s="433">
        <v>4902523</v>
      </c>
      <c r="D73" s="462" t="s">
        <v>12</v>
      </c>
      <c r="E73" s="422" t="s">
        <v>354</v>
      </c>
      <c r="F73" s="433">
        <v>100</v>
      </c>
      <c r="G73" s="441">
        <v>999815</v>
      </c>
      <c r="H73" s="442">
        <v>999815</v>
      </c>
      <c r="I73" s="442">
        <f t="shared" si="6"/>
        <v>0</v>
      </c>
      <c r="J73" s="442">
        <f t="shared" si="7"/>
        <v>0</v>
      </c>
      <c r="K73" s="447">
        <f t="shared" si="8"/>
        <v>0</v>
      </c>
      <c r="L73" s="441">
        <v>999943</v>
      </c>
      <c r="M73" s="442">
        <v>999943</v>
      </c>
      <c r="N73" s="442">
        <f t="shared" si="9"/>
        <v>0</v>
      </c>
      <c r="O73" s="442">
        <f t="shared" si="10"/>
        <v>0</v>
      </c>
      <c r="P73" s="447">
        <f t="shared" si="11"/>
        <v>0</v>
      </c>
      <c r="Q73" s="722"/>
    </row>
    <row r="74" spans="1:17" s="713" customFormat="1" ht="15.75" customHeight="1">
      <c r="A74" s="348">
        <v>47</v>
      </c>
      <c r="B74" s="454" t="s">
        <v>62</v>
      </c>
      <c r="C74" s="433">
        <v>4902547</v>
      </c>
      <c r="D74" s="462" t="s">
        <v>12</v>
      </c>
      <c r="E74" s="422" t="s">
        <v>354</v>
      </c>
      <c r="F74" s="433">
        <v>100</v>
      </c>
      <c r="G74" s="441">
        <v>5885</v>
      </c>
      <c r="H74" s="442">
        <v>5885</v>
      </c>
      <c r="I74" s="442">
        <f>G74-H74</f>
        <v>0</v>
      </c>
      <c r="J74" s="442">
        <f>$F74*I74</f>
        <v>0</v>
      </c>
      <c r="K74" s="447">
        <f>J74/1000000</f>
        <v>0</v>
      </c>
      <c r="L74" s="441">
        <v>8891</v>
      </c>
      <c r="M74" s="442">
        <v>8891</v>
      </c>
      <c r="N74" s="442">
        <f>L74-M74</f>
        <v>0</v>
      </c>
      <c r="O74" s="442">
        <f>$F74*N74</f>
        <v>0</v>
      </c>
      <c r="P74" s="447">
        <f>O74/1000000</f>
        <v>0</v>
      </c>
      <c r="Q74" s="722"/>
    </row>
    <row r="75" spans="1:17" s="713" customFormat="1" ht="15.75" customHeight="1">
      <c r="A75" s="348">
        <v>48</v>
      </c>
      <c r="B75" s="454" t="s">
        <v>63</v>
      </c>
      <c r="C75" s="433">
        <v>4902605</v>
      </c>
      <c r="D75" s="462" t="s">
        <v>12</v>
      </c>
      <c r="E75" s="422" t="s">
        <v>354</v>
      </c>
      <c r="F75" s="723">
        <v>1333.33</v>
      </c>
      <c r="G75" s="441">
        <v>0</v>
      </c>
      <c r="H75" s="442">
        <v>0</v>
      </c>
      <c r="I75" s="442">
        <f t="shared" si="6"/>
        <v>0</v>
      </c>
      <c r="J75" s="442">
        <f t="shared" si="7"/>
        <v>0</v>
      </c>
      <c r="K75" s="447">
        <f t="shared" si="8"/>
        <v>0</v>
      </c>
      <c r="L75" s="441">
        <v>0</v>
      </c>
      <c r="M75" s="442">
        <v>0</v>
      </c>
      <c r="N75" s="442">
        <f t="shared" si="9"/>
        <v>0</v>
      </c>
      <c r="O75" s="442">
        <f t="shared" si="10"/>
        <v>0</v>
      </c>
      <c r="P75" s="447">
        <f t="shared" si="11"/>
        <v>0</v>
      </c>
      <c r="Q75" s="725"/>
    </row>
    <row r="76" spans="1:17" ht="15.75" customHeight="1">
      <c r="A76" s="348">
        <v>49</v>
      </c>
      <c r="B76" s="454" t="s">
        <v>64</v>
      </c>
      <c r="C76" s="433">
        <v>4902526</v>
      </c>
      <c r="D76" s="462" t="s">
        <v>12</v>
      </c>
      <c r="E76" s="422" t="s">
        <v>354</v>
      </c>
      <c r="F76" s="433">
        <v>100</v>
      </c>
      <c r="G76" s="438">
        <v>17132</v>
      </c>
      <c r="H76" s="439">
        <v>16862</v>
      </c>
      <c r="I76" s="439">
        <f t="shared" si="6"/>
        <v>270</v>
      </c>
      <c r="J76" s="439">
        <f t="shared" si="7"/>
        <v>27000</v>
      </c>
      <c r="K76" s="440">
        <f t="shared" si="8"/>
        <v>0.027</v>
      </c>
      <c r="L76" s="438">
        <v>19766</v>
      </c>
      <c r="M76" s="439">
        <v>19737</v>
      </c>
      <c r="N76" s="439">
        <f t="shared" si="9"/>
        <v>29</v>
      </c>
      <c r="O76" s="439">
        <f t="shared" si="10"/>
        <v>2900</v>
      </c>
      <c r="P76" s="440">
        <f t="shared" si="11"/>
        <v>0.0029</v>
      </c>
      <c r="Q76" s="180"/>
    </row>
    <row r="77" spans="1:17" s="713" customFormat="1" ht="15.75" customHeight="1">
      <c r="A77" s="348">
        <v>50</v>
      </c>
      <c r="B77" s="454" t="s">
        <v>65</v>
      </c>
      <c r="C77" s="433">
        <v>4902529</v>
      </c>
      <c r="D77" s="462" t="s">
        <v>12</v>
      </c>
      <c r="E77" s="422" t="s">
        <v>354</v>
      </c>
      <c r="F77" s="723">
        <v>44.44</v>
      </c>
      <c r="G77" s="441">
        <v>995527</v>
      </c>
      <c r="H77" s="442">
        <v>995826</v>
      </c>
      <c r="I77" s="442">
        <f t="shared" si="6"/>
        <v>-299</v>
      </c>
      <c r="J77" s="442">
        <f t="shared" si="7"/>
        <v>-13287.56</v>
      </c>
      <c r="K77" s="792">
        <f t="shared" si="8"/>
        <v>-0.01328756</v>
      </c>
      <c r="L77" s="441">
        <v>329</v>
      </c>
      <c r="M77" s="442">
        <v>312</v>
      </c>
      <c r="N77" s="442">
        <f t="shared" si="9"/>
        <v>17</v>
      </c>
      <c r="O77" s="442">
        <f t="shared" si="10"/>
        <v>755.48</v>
      </c>
      <c r="P77" s="793">
        <f t="shared" si="11"/>
        <v>0.00075548</v>
      </c>
      <c r="Q77" s="725"/>
    </row>
    <row r="78" spans="1:17" ht="15.75" customHeight="1">
      <c r="A78" s="348"/>
      <c r="B78" s="377" t="s">
        <v>66</v>
      </c>
      <c r="C78" s="433"/>
      <c r="D78" s="461"/>
      <c r="E78" s="461"/>
      <c r="F78" s="433"/>
      <c r="G78" s="438"/>
      <c r="H78" s="439"/>
      <c r="I78" s="439"/>
      <c r="J78" s="439"/>
      <c r="K78" s="440"/>
      <c r="L78" s="438"/>
      <c r="M78" s="439"/>
      <c r="N78" s="439"/>
      <c r="O78" s="439"/>
      <c r="P78" s="440"/>
      <c r="Q78" s="180"/>
    </row>
    <row r="79" spans="1:17" ht="15.75" customHeight="1">
      <c r="A79" s="348">
        <v>51</v>
      </c>
      <c r="B79" s="454" t="s">
        <v>67</v>
      </c>
      <c r="C79" s="433">
        <v>4865091</v>
      </c>
      <c r="D79" s="462" t="s">
        <v>12</v>
      </c>
      <c r="E79" s="422" t="s">
        <v>354</v>
      </c>
      <c r="F79" s="433">
        <v>500</v>
      </c>
      <c r="G79" s="438">
        <v>5473</v>
      </c>
      <c r="H79" s="439">
        <v>5477</v>
      </c>
      <c r="I79" s="439">
        <f>G79-H79</f>
        <v>-4</v>
      </c>
      <c r="J79" s="439">
        <f>$F79*I79</f>
        <v>-2000</v>
      </c>
      <c r="K79" s="440">
        <f>J79/1000000</f>
        <v>-0.002</v>
      </c>
      <c r="L79" s="438">
        <v>31433</v>
      </c>
      <c r="M79" s="439">
        <v>31346</v>
      </c>
      <c r="N79" s="439">
        <f>L79-M79</f>
        <v>87</v>
      </c>
      <c r="O79" s="439">
        <f>$F79*N79</f>
        <v>43500</v>
      </c>
      <c r="P79" s="440">
        <f>O79/1000000</f>
        <v>0.0435</v>
      </c>
      <c r="Q79" s="566"/>
    </row>
    <row r="80" spans="1:17" ht="15.75" customHeight="1">
      <c r="A80" s="348">
        <v>52</v>
      </c>
      <c r="B80" s="454" t="s">
        <v>68</v>
      </c>
      <c r="C80" s="433">
        <v>4902530</v>
      </c>
      <c r="D80" s="462" t="s">
        <v>12</v>
      </c>
      <c r="E80" s="422" t="s">
        <v>354</v>
      </c>
      <c r="F80" s="433">
        <v>500</v>
      </c>
      <c r="G80" s="438">
        <v>3706</v>
      </c>
      <c r="H80" s="439">
        <v>3728</v>
      </c>
      <c r="I80" s="439">
        <f>G80-H80</f>
        <v>-22</v>
      </c>
      <c r="J80" s="439">
        <f>$F80*I80</f>
        <v>-11000</v>
      </c>
      <c r="K80" s="440">
        <f>J80/1000000</f>
        <v>-0.011</v>
      </c>
      <c r="L80" s="438">
        <v>29122</v>
      </c>
      <c r="M80" s="439">
        <v>29059</v>
      </c>
      <c r="N80" s="439">
        <f>L80-M80</f>
        <v>63</v>
      </c>
      <c r="O80" s="439">
        <f>$F80*N80</f>
        <v>31500</v>
      </c>
      <c r="P80" s="440">
        <f>O80/1000000</f>
        <v>0.0315</v>
      </c>
      <c r="Q80" s="180"/>
    </row>
    <row r="81" spans="1:17" ht="15.75" customHeight="1">
      <c r="A81" s="348">
        <v>53</v>
      </c>
      <c r="B81" s="454" t="s">
        <v>69</v>
      </c>
      <c r="C81" s="433">
        <v>4902531</v>
      </c>
      <c r="D81" s="462" t="s">
        <v>12</v>
      </c>
      <c r="E81" s="422" t="s">
        <v>354</v>
      </c>
      <c r="F81" s="433">
        <v>500</v>
      </c>
      <c r="G81" s="438">
        <v>6539</v>
      </c>
      <c r="H81" s="439">
        <v>6481</v>
      </c>
      <c r="I81" s="439">
        <f>G81-H81</f>
        <v>58</v>
      </c>
      <c r="J81" s="439">
        <f>$F81*I81</f>
        <v>29000</v>
      </c>
      <c r="K81" s="440">
        <f>J81/1000000</f>
        <v>0.029</v>
      </c>
      <c r="L81" s="438">
        <v>14891</v>
      </c>
      <c r="M81" s="439">
        <v>14891</v>
      </c>
      <c r="N81" s="439">
        <f>L81-M81</f>
        <v>0</v>
      </c>
      <c r="O81" s="439">
        <f>$F81*N81</f>
        <v>0</v>
      </c>
      <c r="P81" s="440">
        <f>O81/1000000</f>
        <v>0</v>
      </c>
      <c r="Q81" s="180"/>
    </row>
    <row r="82" spans="1:17" ht="15.75" customHeight="1">
      <c r="A82" s="348">
        <v>54</v>
      </c>
      <c r="B82" s="454" t="s">
        <v>70</v>
      </c>
      <c r="C82" s="433">
        <v>4865072</v>
      </c>
      <c r="D82" s="462" t="s">
        <v>12</v>
      </c>
      <c r="E82" s="422" t="s">
        <v>354</v>
      </c>
      <c r="F82" s="723">
        <v>666.6666666666666</v>
      </c>
      <c r="G82" s="441">
        <v>1711</v>
      </c>
      <c r="H82" s="442">
        <v>1644</v>
      </c>
      <c r="I82" s="442">
        <f>G82-H82</f>
        <v>67</v>
      </c>
      <c r="J82" s="442">
        <f>$F82*I82</f>
        <v>44666.666666666664</v>
      </c>
      <c r="K82" s="791">
        <f>J82/1000000</f>
        <v>0.04466666666666667</v>
      </c>
      <c r="L82" s="441">
        <v>937</v>
      </c>
      <c r="M82" s="442">
        <v>935</v>
      </c>
      <c r="N82" s="442">
        <f>L82-M82</f>
        <v>2</v>
      </c>
      <c r="O82" s="442">
        <f>$F82*N82</f>
        <v>1333.3333333333333</v>
      </c>
      <c r="P82" s="792">
        <f>O82/1000000</f>
        <v>0.0013333333333333333</v>
      </c>
      <c r="Q82" s="722"/>
    </row>
    <row r="83" spans="1:17" ht="15.75" customHeight="1">
      <c r="A83" s="348"/>
      <c r="B83" s="377" t="s">
        <v>72</v>
      </c>
      <c r="C83" s="433"/>
      <c r="D83" s="461"/>
      <c r="E83" s="461"/>
      <c r="F83" s="433"/>
      <c r="G83" s="438"/>
      <c r="H83" s="439"/>
      <c r="I83" s="439"/>
      <c r="J83" s="439"/>
      <c r="K83" s="440"/>
      <c r="L83" s="438"/>
      <c r="M83" s="439"/>
      <c r="N83" s="439"/>
      <c r="O83" s="439"/>
      <c r="P83" s="440"/>
      <c r="Q83" s="180"/>
    </row>
    <row r="84" spans="1:17" s="713" customFormat="1" ht="15.75" customHeight="1">
      <c r="A84" s="348">
        <v>55</v>
      </c>
      <c r="B84" s="454" t="s">
        <v>65</v>
      </c>
      <c r="C84" s="433">
        <v>4902568</v>
      </c>
      <c r="D84" s="462" t="s">
        <v>12</v>
      </c>
      <c r="E84" s="422" t="s">
        <v>354</v>
      </c>
      <c r="F84" s="433">
        <v>100</v>
      </c>
      <c r="G84" s="441">
        <v>998638</v>
      </c>
      <c r="H84" s="442">
        <v>998786</v>
      </c>
      <c r="I84" s="442">
        <f aca="true" t="shared" si="12" ref="I84:I91">G84-H84</f>
        <v>-148</v>
      </c>
      <c r="J84" s="442">
        <f aca="true" t="shared" si="13" ref="J84:J91">$F84*I84</f>
        <v>-14800</v>
      </c>
      <c r="K84" s="447">
        <f aca="true" t="shared" si="14" ref="K84:K91">J84/1000000</f>
        <v>-0.0148</v>
      </c>
      <c r="L84" s="441">
        <v>27</v>
      </c>
      <c r="M84" s="442">
        <v>27</v>
      </c>
      <c r="N84" s="442">
        <f aca="true" t="shared" si="15" ref="N84:N91">L84-M84</f>
        <v>0</v>
      </c>
      <c r="O84" s="442">
        <f aca="true" t="shared" si="16" ref="O84:O91">$F84*N84</f>
        <v>0</v>
      </c>
      <c r="P84" s="447">
        <f aca="true" t="shared" si="17" ref="P84:P91">O84/1000000</f>
        <v>0</v>
      </c>
      <c r="Q84" s="754"/>
    </row>
    <row r="85" spans="1:17" s="713" customFormat="1" ht="15.75" customHeight="1">
      <c r="A85" s="348">
        <v>56</v>
      </c>
      <c r="B85" s="454" t="s">
        <v>73</v>
      </c>
      <c r="C85" s="433">
        <v>4902549</v>
      </c>
      <c r="D85" s="462" t="s">
        <v>12</v>
      </c>
      <c r="E85" s="422" t="s">
        <v>354</v>
      </c>
      <c r="F85" s="433">
        <v>100</v>
      </c>
      <c r="G85" s="441">
        <v>999957</v>
      </c>
      <c r="H85" s="442">
        <v>999991</v>
      </c>
      <c r="I85" s="442">
        <f>G85-H85</f>
        <v>-34</v>
      </c>
      <c r="J85" s="442">
        <f>$F85*I85</f>
        <v>-3400</v>
      </c>
      <c r="K85" s="447">
        <f>J85/1000000</f>
        <v>-0.0034</v>
      </c>
      <c r="L85" s="441">
        <v>999999</v>
      </c>
      <c r="M85" s="442">
        <v>1000000</v>
      </c>
      <c r="N85" s="442">
        <f>L85-M85</f>
        <v>-1</v>
      </c>
      <c r="O85" s="442">
        <f>$F85*N85</f>
        <v>-100</v>
      </c>
      <c r="P85" s="447">
        <f>O85/1000000</f>
        <v>-0.0001</v>
      </c>
      <c r="Q85" s="754"/>
    </row>
    <row r="86" spans="1:17" ht="15.75" customHeight="1">
      <c r="A86" s="348">
        <v>57</v>
      </c>
      <c r="B86" s="454" t="s">
        <v>86</v>
      </c>
      <c r="C86" s="433">
        <v>4902537</v>
      </c>
      <c r="D86" s="462" t="s">
        <v>12</v>
      </c>
      <c r="E86" s="422" t="s">
        <v>354</v>
      </c>
      <c r="F86" s="433">
        <v>100</v>
      </c>
      <c r="G86" s="438">
        <v>23588</v>
      </c>
      <c r="H86" s="439">
        <v>23653</v>
      </c>
      <c r="I86" s="439">
        <f t="shared" si="12"/>
        <v>-65</v>
      </c>
      <c r="J86" s="439">
        <f t="shared" si="13"/>
        <v>-6500</v>
      </c>
      <c r="K86" s="440">
        <f t="shared" si="14"/>
        <v>-0.0065</v>
      </c>
      <c r="L86" s="438">
        <v>57143</v>
      </c>
      <c r="M86" s="439">
        <v>57143</v>
      </c>
      <c r="N86" s="439">
        <f t="shared" si="15"/>
        <v>0</v>
      </c>
      <c r="O86" s="439">
        <f t="shared" si="16"/>
        <v>0</v>
      </c>
      <c r="P86" s="440">
        <f t="shared" si="17"/>
        <v>0</v>
      </c>
      <c r="Q86" s="180"/>
    </row>
    <row r="87" spans="1:17" s="713" customFormat="1" ht="15.75" customHeight="1">
      <c r="A87" s="348">
        <v>58</v>
      </c>
      <c r="B87" s="454" t="s">
        <v>74</v>
      </c>
      <c r="C87" s="433">
        <v>4902578</v>
      </c>
      <c r="D87" s="462" t="s">
        <v>12</v>
      </c>
      <c r="E87" s="422" t="s">
        <v>354</v>
      </c>
      <c r="F87" s="433">
        <v>100</v>
      </c>
      <c r="G87" s="441">
        <v>0</v>
      </c>
      <c r="H87" s="442">
        <v>0</v>
      </c>
      <c r="I87" s="442">
        <f>G87-H87</f>
        <v>0</v>
      </c>
      <c r="J87" s="442">
        <f>$F87*I87</f>
        <v>0</v>
      </c>
      <c r="K87" s="447">
        <f>J87/1000000</f>
        <v>0</v>
      </c>
      <c r="L87" s="441">
        <v>0</v>
      </c>
      <c r="M87" s="442">
        <v>0</v>
      </c>
      <c r="N87" s="442">
        <f>L87-M87</f>
        <v>0</v>
      </c>
      <c r="O87" s="442">
        <f>$F87*N87</f>
        <v>0</v>
      </c>
      <c r="P87" s="447">
        <f>O87/1000000</f>
        <v>0</v>
      </c>
      <c r="Q87" s="737"/>
    </row>
    <row r="88" spans="1:17" s="713" customFormat="1" ht="15.75" customHeight="1">
      <c r="A88" s="348">
        <v>59</v>
      </c>
      <c r="B88" s="454" t="s">
        <v>75</v>
      </c>
      <c r="C88" s="433">
        <v>4902539</v>
      </c>
      <c r="D88" s="462" t="s">
        <v>12</v>
      </c>
      <c r="E88" s="422" t="s">
        <v>354</v>
      </c>
      <c r="F88" s="433">
        <v>100</v>
      </c>
      <c r="G88" s="441">
        <v>998452</v>
      </c>
      <c r="H88" s="442">
        <v>998452</v>
      </c>
      <c r="I88" s="442">
        <f t="shared" si="12"/>
        <v>0</v>
      </c>
      <c r="J88" s="442">
        <f t="shared" si="13"/>
        <v>0</v>
      </c>
      <c r="K88" s="447">
        <f t="shared" si="14"/>
        <v>0</v>
      </c>
      <c r="L88" s="441">
        <v>58</v>
      </c>
      <c r="M88" s="442">
        <v>58</v>
      </c>
      <c r="N88" s="442">
        <f t="shared" si="15"/>
        <v>0</v>
      </c>
      <c r="O88" s="442">
        <f t="shared" si="16"/>
        <v>0</v>
      </c>
      <c r="P88" s="447">
        <f t="shared" si="17"/>
        <v>0</v>
      </c>
      <c r="Q88" s="722"/>
    </row>
    <row r="89" spans="1:17" s="713" customFormat="1" ht="15.75" customHeight="1">
      <c r="A89" s="349"/>
      <c r="B89" s="454"/>
      <c r="C89" s="433"/>
      <c r="D89" s="462"/>
      <c r="E89" s="422"/>
      <c r="F89" s="433"/>
      <c r="G89" s="441"/>
      <c r="H89" s="442"/>
      <c r="I89" s="442"/>
      <c r="J89" s="442"/>
      <c r="K89" s="447">
        <v>-0.0023</v>
      </c>
      <c r="L89" s="441"/>
      <c r="M89" s="442"/>
      <c r="N89" s="442"/>
      <c r="O89" s="442"/>
      <c r="P89" s="447">
        <v>0</v>
      </c>
      <c r="Q89" s="722" t="s">
        <v>435</v>
      </c>
    </row>
    <row r="90" spans="1:17" s="713" customFormat="1" ht="15.75" customHeight="1">
      <c r="A90" s="349"/>
      <c r="B90" s="454" t="s">
        <v>75</v>
      </c>
      <c r="C90" s="433">
        <v>4902538</v>
      </c>
      <c r="D90" s="462" t="s">
        <v>12</v>
      </c>
      <c r="E90" s="422" t="s">
        <v>354</v>
      </c>
      <c r="F90" s="433">
        <v>100</v>
      </c>
      <c r="G90" s="441">
        <v>999998</v>
      </c>
      <c r="H90" s="442">
        <v>1000000</v>
      </c>
      <c r="I90" s="442">
        <f>G90-H90</f>
        <v>-2</v>
      </c>
      <c r="J90" s="442">
        <f>$F90*I90</f>
        <v>-200</v>
      </c>
      <c r="K90" s="447">
        <f>J90/1000000</f>
        <v>-0.0002</v>
      </c>
      <c r="L90" s="441">
        <v>999999</v>
      </c>
      <c r="M90" s="442">
        <v>1000000</v>
      </c>
      <c r="N90" s="442">
        <f>L90-M90</f>
        <v>-1</v>
      </c>
      <c r="O90" s="442">
        <f>$F90*N90</f>
        <v>-100</v>
      </c>
      <c r="P90" s="447">
        <f>O90/1000000</f>
        <v>-0.0001</v>
      </c>
      <c r="Q90" s="722" t="s">
        <v>428</v>
      </c>
    </row>
    <row r="91" spans="1:17" s="713" customFormat="1" ht="15.75" customHeight="1">
      <c r="A91" s="349">
        <v>60</v>
      </c>
      <c r="B91" s="454" t="s">
        <v>61</v>
      </c>
      <c r="C91" s="433">
        <v>4902540</v>
      </c>
      <c r="D91" s="462" t="s">
        <v>12</v>
      </c>
      <c r="E91" s="422" t="s">
        <v>354</v>
      </c>
      <c r="F91" s="433">
        <v>100</v>
      </c>
      <c r="G91" s="441">
        <v>15</v>
      </c>
      <c r="H91" s="442">
        <v>15</v>
      </c>
      <c r="I91" s="442">
        <f t="shared" si="12"/>
        <v>0</v>
      </c>
      <c r="J91" s="442">
        <f t="shared" si="13"/>
        <v>0</v>
      </c>
      <c r="K91" s="447">
        <f t="shared" si="14"/>
        <v>0</v>
      </c>
      <c r="L91" s="441">
        <v>13398</v>
      </c>
      <c r="M91" s="442">
        <v>13398</v>
      </c>
      <c r="N91" s="442">
        <f t="shared" si="15"/>
        <v>0</v>
      </c>
      <c r="O91" s="442">
        <f t="shared" si="16"/>
        <v>0</v>
      </c>
      <c r="P91" s="447">
        <f t="shared" si="17"/>
        <v>0</v>
      </c>
      <c r="Q91" s="722"/>
    </row>
    <row r="92" spans="1:17" s="713" customFormat="1" ht="15.75" customHeight="1">
      <c r="A92" s="349"/>
      <c r="B92" s="454" t="s">
        <v>61</v>
      </c>
      <c r="C92" s="433">
        <v>4902527</v>
      </c>
      <c r="D92" s="462" t="s">
        <v>12</v>
      </c>
      <c r="E92" s="422" t="s">
        <v>354</v>
      </c>
      <c r="F92" s="433">
        <v>100</v>
      </c>
      <c r="G92" s="441">
        <v>0</v>
      </c>
      <c r="H92" s="442">
        <v>0</v>
      </c>
      <c r="I92" s="442">
        <f>G92-H92</f>
        <v>0</v>
      </c>
      <c r="J92" s="442">
        <f>$F92*I92</f>
        <v>0</v>
      </c>
      <c r="K92" s="447">
        <f>J92/1000000</f>
        <v>0</v>
      </c>
      <c r="L92" s="441">
        <v>0</v>
      </c>
      <c r="M92" s="442">
        <v>0</v>
      </c>
      <c r="N92" s="442">
        <f>L92-M92</f>
        <v>0</v>
      </c>
      <c r="O92" s="442">
        <f>$F92*N92</f>
        <v>0</v>
      </c>
      <c r="P92" s="447">
        <f>O92/1000000</f>
        <v>0</v>
      </c>
      <c r="Q92" s="722" t="s">
        <v>428</v>
      </c>
    </row>
    <row r="93" spans="1:17" ht="15.75" customHeight="1">
      <c r="A93" s="348"/>
      <c r="B93" s="377" t="s">
        <v>76</v>
      </c>
      <c r="C93" s="433"/>
      <c r="D93" s="461"/>
      <c r="E93" s="461"/>
      <c r="F93" s="433"/>
      <c r="G93" s="438"/>
      <c r="H93" s="439"/>
      <c r="I93" s="439"/>
      <c r="J93" s="439"/>
      <c r="K93" s="440"/>
      <c r="L93" s="438"/>
      <c r="M93" s="439"/>
      <c r="N93" s="439"/>
      <c r="O93" s="439"/>
      <c r="P93" s="440"/>
      <c r="Q93" s="180"/>
    </row>
    <row r="94" spans="1:17" s="713" customFormat="1" ht="15.75" customHeight="1">
      <c r="A94" s="348">
        <v>61</v>
      </c>
      <c r="B94" s="454" t="s">
        <v>77</v>
      </c>
      <c r="C94" s="433">
        <v>4902551</v>
      </c>
      <c r="D94" s="462" t="s">
        <v>12</v>
      </c>
      <c r="E94" s="422" t="s">
        <v>354</v>
      </c>
      <c r="F94" s="433">
        <v>100</v>
      </c>
      <c r="G94" s="441">
        <v>177952</v>
      </c>
      <c r="H94" s="442">
        <v>177368</v>
      </c>
      <c r="I94" s="442">
        <f>G94-H94</f>
        <v>584</v>
      </c>
      <c r="J94" s="442">
        <f>$F94*I94</f>
        <v>58400</v>
      </c>
      <c r="K94" s="447">
        <f>J94/1000000</f>
        <v>0.0584</v>
      </c>
      <c r="L94" s="441">
        <v>51798</v>
      </c>
      <c r="M94" s="442">
        <v>51745</v>
      </c>
      <c r="N94" s="442">
        <f>L94-M94</f>
        <v>53</v>
      </c>
      <c r="O94" s="442">
        <f>$F94*N94</f>
        <v>5300</v>
      </c>
      <c r="P94" s="447">
        <f>O94/1000000</f>
        <v>0.0053</v>
      </c>
      <c r="Q94" s="754"/>
    </row>
    <row r="95" spans="1:17" ht="15.75" customHeight="1">
      <c r="A95" s="348">
        <v>62</v>
      </c>
      <c r="B95" s="454" t="s">
        <v>78</v>
      </c>
      <c r="C95" s="433">
        <v>4902542</v>
      </c>
      <c r="D95" s="462" t="s">
        <v>12</v>
      </c>
      <c r="E95" s="422" t="s">
        <v>354</v>
      </c>
      <c r="F95" s="433">
        <v>100</v>
      </c>
      <c r="G95" s="438">
        <v>18308</v>
      </c>
      <c r="H95" s="439">
        <v>18113</v>
      </c>
      <c r="I95" s="439">
        <f>G95-H95</f>
        <v>195</v>
      </c>
      <c r="J95" s="439">
        <f>$F95*I95</f>
        <v>19500</v>
      </c>
      <c r="K95" s="440">
        <f>J95/1000000</f>
        <v>0.0195</v>
      </c>
      <c r="L95" s="438">
        <v>65878</v>
      </c>
      <c r="M95" s="439">
        <v>65754</v>
      </c>
      <c r="N95" s="439">
        <f>L95-M95</f>
        <v>124</v>
      </c>
      <c r="O95" s="439">
        <f>$F95*N95</f>
        <v>12400</v>
      </c>
      <c r="P95" s="440">
        <f>O95/1000000</f>
        <v>0.0124</v>
      </c>
      <c r="Q95" s="180"/>
    </row>
    <row r="96" spans="1:17" ht="15.75" customHeight="1">
      <c r="A96" s="734">
        <v>63</v>
      </c>
      <c r="B96" s="454" t="s">
        <v>79</v>
      </c>
      <c r="C96" s="433">
        <v>4902544</v>
      </c>
      <c r="D96" s="462" t="s">
        <v>12</v>
      </c>
      <c r="E96" s="422" t="s">
        <v>354</v>
      </c>
      <c r="F96" s="433">
        <v>100</v>
      </c>
      <c r="G96" s="438">
        <v>6595</v>
      </c>
      <c r="H96" s="439">
        <v>6351</v>
      </c>
      <c r="I96" s="439">
        <f>G96-H96</f>
        <v>244</v>
      </c>
      <c r="J96" s="439">
        <f>$F96*I96</f>
        <v>24400</v>
      </c>
      <c r="K96" s="440">
        <f>J96/1000000</f>
        <v>0.0244</v>
      </c>
      <c r="L96" s="438">
        <v>4132</v>
      </c>
      <c r="M96" s="439">
        <v>3957</v>
      </c>
      <c r="N96" s="439">
        <f>L96-M96</f>
        <v>175</v>
      </c>
      <c r="O96" s="439">
        <f>$F96*N96</f>
        <v>17500</v>
      </c>
      <c r="P96" s="440">
        <f>O96/1000000</f>
        <v>0.0175</v>
      </c>
      <c r="Q96" s="180"/>
    </row>
    <row r="97" spans="1:17" ht="15.75" customHeight="1">
      <c r="A97" s="348"/>
      <c r="B97" s="377" t="s">
        <v>34</v>
      </c>
      <c r="C97" s="433"/>
      <c r="D97" s="461"/>
      <c r="E97" s="461"/>
      <c r="F97" s="433"/>
      <c r="G97" s="438"/>
      <c r="H97" s="439"/>
      <c r="I97" s="439"/>
      <c r="J97" s="439"/>
      <c r="K97" s="440"/>
      <c r="L97" s="438"/>
      <c r="M97" s="439"/>
      <c r="N97" s="439"/>
      <c r="O97" s="439"/>
      <c r="P97" s="440"/>
      <c r="Q97" s="180"/>
    </row>
    <row r="98" spans="1:17" ht="15.75" customHeight="1">
      <c r="A98" s="734">
        <v>64</v>
      </c>
      <c r="B98" s="454" t="s">
        <v>71</v>
      </c>
      <c r="C98" s="433">
        <v>4864807</v>
      </c>
      <c r="D98" s="462" t="s">
        <v>12</v>
      </c>
      <c r="E98" s="422" t="s">
        <v>354</v>
      </c>
      <c r="F98" s="433">
        <v>100</v>
      </c>
      <c r="G98" s="438">
        <v>166405</v>
      </c>
      <c r="H98" s="439">
        <v>163836</v>
      </c>
      <c r="I98" s="439">
        <f>G98-H98</f>
        <v>2569</v>
      </c>
      <c r="J98" s="439">
        <f>$F98*I98</f>
        <v>256900</v>
      </c>
      <c r="K98" s="440">
        <f>J98/1000000</f>
        <v>0.2569</v>
      </c>
      <c r="L98" s="438">
        <v>20889</v>
      </c>
      <c r="M98" s="439">
        <v>20888</v>
      </c>
      <c r="N98" s="439">
        <f>L98-M98</f>
        <v>1</v>
      </c>
      <c r="O98" s="439">
        <f>$F98*N98</f>
        <v>100</v>
      </c>
      <c r="P98" s="440">
        <f>O98/1000000</f>
        <v>0.0001</v>
      </c>
      <c r="Q98" s="180"/>
    </row>
    <row r="99" spans="1:17" ht="15.75" customHeight="1">
      <c r="A99" s="734">
        <v>65</v>
      </c>
      <c r="B99" s="454" t="s">
        <v>249</v>
      </c>
      <c r="C99" s="433">
        <v>4865086</v>
      </c>
      <c r="D99" s="462" t="s">
        <v>12</v>
      </c>
      <c r="E99" s="422" t="s">
        <v>354</v>
      </c>
      <c r="F99" s="433">
        <v>100</v>
      </c>
      <c r="G99" s="438">
        <v>23850</v>
      </c>
      <c r="H99" s="439">
        <v>23751</v>
      </c>
      <c r="I99" s="439">
        <f>G99-H99</f>
        <v>99</v>
      </c>
      <c r="J99" s="439">
        <f>$F99*I99</f>
        <v>9900</v>
      </c>
      <c r="K99" s="440">
        <f>J99/1000000</f>
        <v>0.0099</v>
      </c>
      <c r="L99" s="438">
        <v>44624</v>
      </c>
      <c r="M99" s="439">
        <v>44440</v>
      </c>
      <c r="N99" s="439">
        <f>L99-M99</f>
        <v>184</v>
      </c>
      <c r="O99" s="439">
        <f>$F99*N99</f>
        <v>18400</v>
      </c>
      <c r="P99" s="440">
        <f>O99/1000000</f>
        <v>0.0184</v>
      </c>
      <c r="Q99" s="180"/>
    </row>
    <row r="100" spans="1:17" ht="15.75" customHeight="1">
      <c r="A100" s="735">
        <v>66</v>
      </c>
      <c r="B100" s="454" t="s">
        <v>84</v>
      </c>
      <c r="C100" s="433">
        <v>4902528</v>
      </c>
      <c r="D100" s="462" t="s">
        <v>12</v>
      </c>
      <c r="E100" s="422" t="s">
        <v>354</v>
      </c>
      <c r="F100" s="433">
        <v>-300</v>
      </c>
      <c r="G100" s="438">
        <v>22</v>
      </c>
      <c r="H100" s="439">
        <v>22</v>
      </c>
      <c r="I100" s="439">
        <f>G100-H100</f>
        <v>0</v>
      </c>
      <c r="J100" s="439">
        <f>$F100*I100</f>
        <v>0</v>
      </c>
      <c r="K100" s="440">
        <f>J100/1000000</f>
        <v>0</v>
      </c>
      <c r="L100" s="438">
        <v>381</v>
      </c>
      <c r="M100" s="439">
        <v>381</v>
      </c>
      <c r="N100" s="439">
        <f>L100-M100</f>
        <v>0</v>
      </c>
      <c r="O100" s="439">
        <f>$F100*N100</f>
        <v>0</v>
      </c>
      <c r="P100" s="440">
        <f>O100/1000000</f>
        <v>0</v>
      </c>
      <c r="Q100" s="548"/>
    </row>
    <row r="101" spans="1:17" ht="15.75" customHeight="1">
      <c r="A101" s="734"/>
      <c r="B101" s="451" t="s">
        <v>80</v>
      </c>
      <c r="C101" s="432"/>
      <c r="D101" s="457"/>
      <c r="E101" s="457"/>
      <c r="F101" s="432"/>
      <c r="G101" s="438"/>
      <c r="H101" s="439"/>
      <c r="I101" s="439"/>
      <c r="J101" s="439"/>
      <c r="K101" s="440"/>
      <c r="L101" s="438"/>
      <c r="M101" s="439"/>
      <c r="N101" s="439"/>
      <c r="O101" s="439"/>
      <c r="P101" s="440"/>
      <c r="Q101" s="180"/>
    </row>
    <row r="102" spans="1:17" ht="16.5">
      <c r="A102" s="735">
        <v>67</v>
      </c>
      <c r="B102" s="527" t="s">
        <v>81</v>
      </c>
      <c r="C102" s="432">
        <v>4902577</v>
      </c>
      <c r="D102" s="457" t="s">
        <v>12</v>
      </c>
      <c r="E102" s="422" t="s">
        <v>354</v>
      </c>
      <c r="F102" s="432">
        <v>-400</v>
      </c>
      <c r="G102" s="438">
        <v>995596</v>
      </c>
      <c r="H102" s="439">
        <v>995596</v>
      </c>
      <c r="I102" s="439">
        <f>G102-H102</f>
        <v>0</v>
      </c>
      <c r="J102" s="439">
        <f>$F102*I102</f>
        <v>0</v>
      </c>
      <c r="K102" s="440">
        <f>J102/1000000</f>
        <v>0</v>
      </c>
      <c r="L102" s="438">
        <v>50</v>
      </c>
      <c r="M102" s="439">
        <v>50</v>
      </c>
      <c r="N102" s="439">
        <f>L102-M102</f>
        <v>0</v>
      </c>
      <c r="O102" s="439">
        <f>$F102*N102</f>
        <v>0</v>
      </c>
      <c r="P102" s="440">
        <f>O102/1000000</f>
        <v>0</v>
      </c>
      <c r="Q102" s="700"/>
    </row>
    <row r="103" spans="1:17" s="713" customFormat="1" ht="16.5">
      <c r="A103" s="735">
        <v>68</v>
      </c>
      <c r="B103" s="527" t="s">
        <v>82</v>
      </c>
      <c r="C103" s="432">
        <v>4902525</v>
      </c>
      <c r="D103" s="457" t="s">
        <v>12</v>
      </c>
      <c r="E103" s="422" t="s">
        <v>354</v>
      </c>
      <c r="F103" s="432">
        <v>400</v>
      </c>
      <c r="G103" s="441">
        <v>999933</v>
      </c>
      <c r="H103" s="442">
        <v>999933</v>
      </c>
      <c r="I103" s="442">
        <f>G103-H103</f>
        <v>0</v>
      </c>
      <c r="J103" s="442">
        <f>$F103*I103</f>
        <v>0</v>
      </c>
      <c r="K103" s="447">
        <f>J103/1000000</f>
        <v>0</v>
      </c>
      <c r="L103" s="441">
        <v>2</v>
      </c>
      <c r="M103" s="442">
        <v>2</v>
      </c>
      <c r="N103" s="442">
        <f>L103-M103</f>
        <v>0</v>
      </c>
      <c r="O103" s="442">
        <f>$F103*N103</f>
        <v>0</v>
      </c>
      <c r="P103" s="447">
        <f>O103/1000000</f>
        <v>0</v>
      </c>
      <c r="Q103" s="754"/>
    </row>
    <row r="104" spans="1:17" ht="16.5">
      <c r="A104" s="735"/>
      <c r="B104" s="377" t="s">
        <v>400</v>
      </c>
      <c r="C104" s="432"/>
      <c r="D104" s="457"/>
      <c r="E104" s="422"/>
      <c r="F104" s="432"/>
      <c r="G104" s="438"/>
      <c r="H104" s="439"/>
      <c r="I104" s="439"/>
      <c r="J104" s="439"/>
      <c r="K104" s="440"/>
      <c r="L104" s="438"/>
      <c r="M104" s="439"/>
      <c r="N104" s="439"/>
      <c r="O104" s="439"/>
      <c r="P104" s="440"/>
      <c r="Q104" s="180"/>
    </row>
    <row r="105" spans="1:17" s="713" customFormat="1" ht="18">
      <c r="A105" s="735">
        <v>69</v>
      </c>
      <c r="B105" s="454" t="s">
        <v>399</v>
      </c>
      <c r="C105" s="390">
        <v>5128444</v>
      </c>
      <c r="D105" s="151" t="s">
        <v>12</v>
      </c>
      <c r="E105" s="115" t="s">
        <v>354</v>
      </c>
      <c r="F105" s="574">
        <v>800</v>
      </c>
      <c r="G105" s="441">
        <v>977213</v>
      </c>
      <c r="H105" s="442">
        <v>978819</v>
      </c>
      <c r="I105" s="406">
        <f>G105-H105</f>
        <v>-1606</v>
      </c>
      <c r="J105" s="406">
        <f>$F105*I105</f>
        <v>-1284800</v>
      </c>
      <c r="K105" s="406">
        <f>J105/1000000</f>
        <v>-1.2848</v>
      </c>
      <c r="L105" s="441">
        <v>264</v>
      </c>
      <c r="M105" s="442">
        <v>264</v>
      </c>
      <c r="N105" s="406">
        <f>L105-M105</f>
        <v>0</v>
      </c>
      <c r="O105" s="406">
        <f>$F105*N105</f>
        <v>0</v>
      </c>
      <c r="P105" s="406">
        <f>O105/1000000</f>
        <v>0</v>
      </c>
      <c r="Q105" s="722"/>
    </row>
    <row r="106" spans="1:17" s="788" customFormat="1" ht="17.25" thickBot="1">
      <c r="A106" s="788">
        <v>70</v>
      </c>
      <c r="B106" s="789" t="s">
        <v>410</v>
      </c>
      <c r="C106" s="416">
        <v>4864950</v>
      </c>
      <c r="D106" s="313" t="s">
        <v>12</v>
      </c>
      <c r="E106" s="314" t="s">
        <v>354</v>
      </c>
      <c r="F106" s="416">
        <v>2000</v>
      </c>
      <c r="G106" s="720">
        <v>49</v>
      </c>
      <c r="H106" s="721">
        <v>668</v>
      </c>
      <c r="I106" s="419">
        <f>G106-H106</f>
        <v>-619</v>
      </c>
      <c r="J106" s="419">
        <f>$F106*I106</f>
        <v>-1238000</v>
      </c>
      <c r="K106" s="419">
        <f>J106/1000000</f>
        <v>-1.238</v>
      </c>
      <c r="L106" s="720">
        <v>0</v>
      </c>
      <c r="M106" s="721">
        <v>0</v>
      </c>
      <c r="N106" s="419">
        <f>L106-M106</f>
        <v>0</v>
      </c>
      <c r="O106" s="419">
        <f>$F106*N106</f>
        <v>0</v>
      </c>
      <c r="P106" s="419">
        <f>O106/1000000</f>
        <v>0</v>
      </c>
      <c r="Q106" s="787"/>
    </row>
    <row r="107" spans="7:16" ht="13.5" thickTop="1">
      <c r="G107" s="18"/>
      <c r="H107" s="18"/>
      <c r="I107" s="18"/>
      <c r="J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8">
      <c r="B109" s="183" t="s">
        <v>248</v>
      </c>
      <c r="G109" s="18"/>
      <c r="H109" s="18"/>
      <c r="I109" s="18"/>
      <c r="J109" s="18"/>
      <c r="K109" s="595">
        <f>SUM(K7:K106)</f>
        <v>0.8927041066666637</v>
      </c>
      <c r="L109" s="18"/>
      <c r="M109" s="18"/>
      <c r="N109" s="18"/>
      <c r="O109" s="18"/>
      <c r="P109" s="182">
        <f>SUM(P7:P106)</f>
        <v>0.5643888133333331</v>
      </c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16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24" thickBot="1">
      <c r="A116" s="222" t="s">
        <v>247</v>
      </c>
      <c r="G116" s="19"/>
      <c r="H116" s="19"/>
      <c r="I116" s="98" t="s">
        <v>406</v>
      </c>
      <c r="J116" s="19"/>
      <c r="K116" s="19"/>
      <c r="L116" s="19"/>
      <c r="M116" s="19"/>
      <c r="N116" s="98" t="s">
        <v>407</v>
      </c>
      <c r="O116" s="19"/>
      <c r="P116" s="19"/>
      <c r="Q116" s="215" t="str">
        <f>Q1</f>
        <v>APRIL-2015</v>
      </c>
    </row>
    <row r="117" spans="1:17" ht="39.75" thickBot="1" thickTop="1">
      <c r="A117" s="99" t="s">
        <v>8</v>
      </c>
      <c r="B117" s="38" t="s">
        <v>9</v>
      </c>
      <c r="C117" s="39" t="s">
        <v>1</v>
      </c>
      <c r="D117" s="39" t="s">
        <v>2</v>
      </c>
      <c r="E117" s="39" t="s">
        <v>3</v>
      </c>
      <c r="F117" s="39" t="s">
        <v>10</v>
      </c>
      <c r="G117" s="41" t="str">
        <f>G5</f>
        <v>FINAL READING 01/05/2015</v>
      </c>
      <c r="H117" s="39" t="str">
        <f>H5</f>
        <v>INTIAL READING 01/04/2015</v>
      </c>
      <c r="I117" s="39" t="s">
        <v>4</v>
      </c>
      <c r="J117" s="39" t="s">
        <v>5</v>
      </c>
      <c r="K117" s="40" t="s">
        <v>6</v>
      </c>
      <c r="L117" s="41" t="str">
        <f>G5</f>
        <v>FINAL READING 01/05/2015</v>
      </c>
      <c r="M117" s="39" t="str">
        <f>H5</f>
        <v>INTIAL READING 01/04/2015</v>
      </c>
      <c r="N117" s="39" t="s">
        <v>4</v>
      </c>
      <c r="O117" s="39" t="s">
        <v>5</v>
      </c>
      <c r="P117" s="40" t="s">
        <v>6</v>
      </c>
      <c r="Q117" s="40" t="s">
        <v>317</v>
      </c>
    </row>
    <row r="118" spans="1:16" ht="8.25" customHeight="1" thickBot="1" thickTop="1">
      <c r="A118" s="14"/>
      <c r="B118" s="12"/>
      <c r="C118" s="11"/>
      <c r="D118" s="11"/>
      <c r="E118" s="11"/>
      <c r="F118" s="11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15.75" customHeight="1" thickTop="1">
      <c r="A119" s="434"/>
      <c r="B119" s="435" t="s">
        <v>28</v>
      </c>
      <c r="C119" s="413"/>
      <c r="D119" s="400"/>
      <c r="E119" s="400"/>
      <c r="F119" s="400"/>
      <c r="G119" s="102"/>
      <c r="H119" s="26"/>
      <c r="I119" s="26"/>
      <c r="J119" s="26"/>
      <c r="K119" s="27"/>
      <c r="L119" s="102"/>
      <c r="M119" s="26"/>
      <c r="N119" s="26"/>
      <c r="O119" s="26"/>
      <c r="P119" s="27"/>
      <c r="Q119" s="179"/>
    </row>
    <row r="120" spans="1:17" ht="15.75" customHeight="1">
      <c r="A120" s="412">
        <v>1</v>
      </c>
      <c r="B120" s="450" t="s">
        <v>83</v>
      </c>
      <c r="C120" s="432">
        <v>4865092</v>
      </c>
      <c r="D120" s="422" t="s">
        <v>12</v>
      </c>
      <c r="E120" s="422" t="s">
        <v>354</v>
      </c>
      <c r="F120" s="432">
        <v>-100</v>
      </c>
      <c r="G120" s="438">
        <v>20643</v>
      </c>
      <c r="H120" s="439">
        <v>19804</v>
      </c>
      <c r="I120" s="439">
        <f>G120-H120</f>
        <v>839</v>
      </c>
      <c r="J120" s="439">
        <f aca="true" t="shared" si="18" ref="J120:J130">$F120*I120</f>
        <v>-83900</v>
      </c>
      <c r="K120" s="440">
        <f aca="true" t="shared" si="19" ref="K120:K130">J120/1000000</f>
        <v>-0.0839</v>
      </c>
      <c r="L120" s="438">
        <v>16191</v>
      </c>
      <c r="M120" s="439">
        <v>16158</v>
      </c>
      <c r="N120" s="439">
        <f>L120-M120</f>
        <v>33</v>
      </c>
      <c r="O120" s="439">
        <f aca="true" t="shared" si="20" ref="O120:O130">$F120*N120</f>
        <v>-3300</v>
      </c>
      <c r="P120" s="440">
        <f aca="true" t="shared" si="21" ref="P120:P130">O120/1000000</f>
        <v>-0.0033</v>
      </c>
      <c r="Q120" s="180"/>
    </row>
    <row r="121" spans="1:17" ht="16.5">
      <c r="A121" s="412"/>
      <c r="B121" s="451" t="s">
        <v>41</v>
      </c>
      <c r="C121" s="432"/>
      <c r="D121" s="458"/>
      <c r="E121" s="458"/>
      <c r="F121" s="432"/>
      <c r="G121" s="438"/>
      <c r="H121" s="439"/>
      <c r="I121" s="439"/>
      <c r="J121" s="439"/>
      <c r="K121" s="440"/>
      <c r="L121" s="438"/>
      <c r="M121" s="439"/>
      <c r="N121" s="439"/>
      <c r="O121" s="439"/>
      <c r="P121" s="440"/>
      <c r="Q121" s="180"/>
    </row>
    <row r="122" spans="1:17" ht="16.5">
      <c r="A122" s="412">
        <v>2</v>
      </c>
      <c r="B122" s="450" t="s">
        <v>42</v>
      </c>
      <c r="C122" s="432">
        <v>4864955</v>
      </c>
      <c r="D122" s="457" t="s">
        <v>12</v>
      </c>
      <c r="E122" s="422" t="s">
        <v>354</v>
      </c>
      <c r="F122" s="432">
        <v>-1000</v>
      </c>
      <c r="G122" s="438">
        <v>13273</v>
      </c>
      <c r="H122" s="439">
        <v>12839</v>
      </c>
      <c r="I122" s="439">
        <f>G122-H122</f>
        <v>434</v>
      </c>
      <c r="J122" s="439">
        <f t="shared" si="18"/>
        <v>-434000</v>
      </c>
      <c r="K122" s="440">
        <f t="shared" si="19"/>
        <v>-0.434</v>
      </c>
      <c r="L122" s="438">
        <v>7633</v>
      </c>
      <c r="M122" s="439">
        <v>7608</v>
      </c>
      <c r="N122" s="439">
        <f>L122-M122</f>
        <v>25</v>
      </c>
      <c r="O122" s="439">
        <f t="shared" si="20"/>
        <v>-25000</v>
      </c>
      <c r="P122" s="440">
        <f t="shared" si="21"/>
        <v>-0.025</v>
      </c>
      <c r="Q122" s="180"/>
    </row>
    <row r="123" spans="1:17" ht="16.5">
      <c r="A123" s="412"/>
      <c r="B123" s="451" t="s">
        <v>18</v>
      </c>
      <c r="C123" s="432"/>
      <c r="D123" s="457"/>
      <c r="E123" s="422"/>
      <c r="F123" s="432"/>
      <c r="G123" s="438"/>
      <c r="H123" s="439"/>
      <c r="I123" s="439"/>
      <c r="J123" s="439"/>
      <c r="K123" s="440"/>
      <c r="L123" s="438"/>
      <c r="M123" s="439"/>
      <c r="N123" s="439"/>
      <c r="O123" s="439"/>
      <c r="P123" s="440"/>
      <c r="Q123" s="180"/>
    </row>
    <row r="124" spans="1:17" ht="16.5">
      <c r="A124" s="412">
        <v>3</v>
      </c>
      <c r="B124" s="450" t="s">
        <v>19</v>
      </c>
      <c r="C124" s="432">
        <v>4864808</v>
      </c>
      <c r="D124" s="457" t="s">
        <v>12</v>
      </c>
      <c r="E124" s="422" t="s">
        <v>354</v>
      </c>
      <c r="F124" s="432">
        <v>-200</v>
      </c>
      <c r="G124" s="438">
        <v>9460</v>
      </c>
      <c r="H124" s="439">
        <v>8299</v>
      </c>
      <c r="I124" s="442">
        <f>G124-H124</f>
        <v>1161</v>
      </c>
      <c r="J124" s="442">
        <f t="shared" si="18"/>
        <v>-232200</v>
      </c>
      <c r="K124" s="447">
        <f t="shared" si="19"/>
        <v>-0.2322</v>
      </c>
      <c r="L124" s="438">
        <v>15689</v>
      </c>
      <c r="M124" s="439">
        <v>15152</v>
      </c>
      <c r="N124" s="439">
        <f>L124-M124</f>
        <v>537</v>
      </c>
      <c r="O124" s="439">
        <f t="shared" si="20"/>
        <v>-107400</v>
      </c>
      <c r="P124" s="440">
        <f t="shared" si="21"/>
        <v>-0.1074</v>
      </c>
      <c r="Q124" s="565"/>
    </row>
    <row r="125" spans="1:17" s="713" customFormat="1" ht="16.5">
      <c r="A125" s="412">
        <v>4</v>
      </c>
      <c r="B125" s="450" t="s">
        <v>20</v>
      </c>
      <c r="C125" s="432">
        <v>4864877</v>
      </c>
      <c r="D125" s="457" t="s">
        <v>12</v>
      </c>
      <c r="E125" s="422" t="s">
        <v>354</v>
      </c>
      <c r="F125" s="432">
        <v>-1000</v>
      </c>
      <c r="G125" s="441">
        <v>999280</v>
      </c>
      <c r="H125" s="442">
        <v>999291</v>
      </c>
      <c r="I125" s="442">
        <f>G125-H125</f>
        <v>-11</v>
      </c>
      <c r="J125" s="442">
        <f t="shared" si="18"/>
        <v>11000</v>
      </c>
      <c r="K125" s="447">
        <f t="shared" si="19"/>
        <v>0.011</v>
      </c>
      <c r="L125" s="441">
        <v>936</v>
      </c>
      <c r="M125" s="442">
        <v>936</v>
      </c>
      <c r="N125" s="442">
        <f>L125-M125</f>
        <v>0</v>
      </c>
      <c r="O125" s="442">
        <f t="shared" si="20"/>
        <v>0</v>
      </c>
      <c r="P125" s="447">
        <f t="shared" si="21"/>
        <v>0</v>
      </c>
      <c r="Q125" s="754" t="s">
        <v>434</v>
      </c>
    </row>
    <row r="126" spans="1:17" s="713" customFormat="1" ht="16.5">
      <c r="A126" s="412"/>
      <c r="B126" s="450"/>
      <c r="C126" s="432">
        <v>4864855</v>
      </c>
      <c r="D126" s="457" t="s">
        <v>12</v>
      </c>
      <c r="E126" s="422" t="s">
        <v>354</v>
      </c>
      <c r="F126" s="432">
        <v>-1000</v>
      </c>
      <c r="G126" s="441">
        <v>14206</v>
      </c>
      <c r="H126" s="442">
        <v>14227</v>
      </c>
      <c r="I126" s="442">
        <f>G126-H126</f>
        <v>-21</v>
      </c>
      <c r="J126" s="442">
        <f>$F126*I126</f>
        <v>21000</v>
      </c>
      <c r="K126" s="447">
        <f>J126/1000000</f>
        <v>0.021</v>
      </c>
      <c r="L126" s="441">
        <v>34768</v>
      </c>
      <c r="M126" s="442">
        <v>34773</v>
      </c>
      <c r="N126" s="442">
        <f>L126-M126</f>
        <v>-5</v>
      </c>
      <c r="O126" s="442">
        <f>$F126*N126</f>
        <v>5000</v>
      </c>
      <c r="P126" s="447">
        <f>O126/1000000</f>
        <v>0.005</v>
      </c>
      <c r="Q126" s="754" t="s">
        <v>447</v>
      </c>
    </row>
    <row r="127" spans="1:17" ht="16.5">
      <c r="A127" s="436"/>
      <c r="B127" s="455" t="s">
        <v>49</v>
      </c>
      <c r="C127" s="407"/>
      <c r="D127" s="463"/>
      <c r="E127" s="463"/>
      <c r="F127" s="437"/>
      <c r="G127" s="448"/>
      <c r="H127" s="283"/>
      <c r="I127" s="439"/>
      <c r="J127" s="439"/>
      <c r="K127" s="440"/>
      <c r="L127" s="448"/>
      <c r="M127" s="283"/>
      <c r="N127" s="439"/>
      <c r="O127" s="439"/>
      <c r="P127" s="440"/>
      <c r="Q127" s="180"/>
    </row>
    <row r="128" spans="1:17" s="713" customFormat="1" ht="16.5">
      <c r="A128" s="412">
        <v>5</v>
      </c>
      <c r="B128" s="453" t="s">
        <v>50</v>
      </c>
      <c r="C128" s="432">
        <v>4864898</v>
      </c>
      <c r="D128" s="458" t="s">
        <v>12</v>
      </c>
      <c r="E128" s="422" t="s">
        <v>354</v>
      </c>
      <c r="F128" s="432">
        <v>-100</v>
      </c>
      <c r="G128" s="441">
        <v>9630</v>
      </c>
      <c r="H128" s="442">
        <v>9889</v>
      </c>
      <c r="I128" s="442">
        <f>G128-H128</f>
        <v>-259</v>
      </c>
      <c r="J128" s="442">
        <f t="shared" si="18"/>
        <v>25900</v>
      </c>
      <c r="K128" s="447">
        <f t="shared" si="19"/>
        <v>0.0259</v>
      </c>
      <c r="L128" s="441">
        <v>61395</v>
      </c>
      <c r="M128" s="442">
        <v>61395</v>
      </c>
      <c r="N128" s="442">
        <f>L128-M128</f>
        <v>0</v>
      </c>
      <c r="O128" s="442">
        <f t="shared" si="20"/>
        <v>0</v>
      </c>
      <c r="P128" s="447">
        <f t="shared" si="21"/>
        <v>0</v>
      </c>
      <c r="Q128" s="726"/>
    </row>
    <row r="129" spans="1:17" ht="16.5">
      <c r="A129" s="412"/>
      <c r="B129" s="452" t="s">
        <v>51</v>
      </c>
      <c r="C129" s="432"/>
      <c r="D129" s="457"/>
      <c r="E129" s="422"/>
      <c r="F129" s="432"/>
      <c r="G129" s="438"/>
      <c r="H129" s="439"/>
      <c r="I129" s="439"/>
      <c r="J129" s="439"/>
      <c r="K129" s="440"/>
      <c r="L129" s="438"/>
      <c r="M129" s="439"/>
      <c r="N129" s="439"/>
      <c r="O129" s="439"/>
      <c r="P129" s="440"/>
      <c r="Q129" s="180"/>
    </row>
    <row r="130" spans="1:17" ht="16.5">
      <c r="A130" s="412">
        <v>6</v>
      </c>
      <c r="B130" s="702" t="s">
        <v>357</v>
      </c>
      <c r="C130" s="432">
        <v>4865174</v>
      </c>
      <c r="D130" s="458" t="s">
        <v>12</v>
      </c>
      <c r="E130" s="422" t="s">
        <v>354</v>
      </c>
      <c r="F130" s="432">
        <v>-1000</v>
      </c>
      <c r="G130" s="441">
        <v>0</v>
      </c>
      <c r="H130" s="442">
        <v>0</v>
      </c>
      <c r="I130" s="442">
        <f>G130-H130</f>
        <v>0</v>
      </c>
      <c r="J130" s="442">
        <f t="shared" si="18"/>
        <v>0</v>
      </c>
      <c r="K130" s="447">
        <f t="shared" si="19"/>
        <v>0</v>
      </c>
      <c r="L130" s="441">
        <v>0</v>
      </c>
      <c r="M130" s="442">
        <v>0</v>
      </c>
      <c r="N130" s="442">
        <f>L130-M130</f>
        <v>0</v>
      </c>
      <c r="O130" s="442">
        <f t="shared" si="20"/>
        <v>0</v>
      </c>
      <c r="P130" s="447">
        <f t="shared" si="21"/>
        <v>0</v>
      </c>
      <c r="Q130" s="566"/>
    </row>
    <row r="131" spans="1:17" ht="16.5">
      <c r="A131" s="412"/>
      <c r="B131" s="451" t="s">
        <v>37</v>
      </c>
      <c r="C131" s="432"/>
      <c r="D131" s="458"/>
      <c r="E131" s="422"/>
      <c r="F131" s="432"/>
      <c r="G131" s="438"/>
      <c r="H131" s="439"/>
      <c r="I131" s="439"/>
      <c r="J131" s="439"/>
      <c r="K131" s="440"/>
      <c r="L131" s="438"/>
      <c r="M131" s="439"/>
      <c r="N131" s="439"/>
      <c r="O131" s="439"/>
      <c r="P131" s="440"/>
      <c r="Q131" s="180"/>
    </row>
    <row r="132" spans="1:17" ht="16.5">
      <c r="A132" s="412">
        <v>7</v>
      </c>
      <c r="B132" s="450" t="s">
        <v>370</v>
      </c>
      <c r="C132" s="432">
        <v>4864961</v>
      </c>
      <c r="D132" s="457" t="s">
        <v>12</v>
      </c>
      <c r="E132" s="422" t="s">
        <v>354</v>
      </c>
      <c r="F132" s="432">
        <v>-1000</v>
      </c>
      <c r="G132" s="438">
        <v>920764</v>
      </c>
      <c r="H132" s="439">
        <v>923911</v>
      </c>
      <c r="I132" s="439">
        <f>G132-H132</f>
        <v>-3147</v>
      </c>
      <c r="J132" s="439">
        <f>$F132*I132</f>
        <v>3147000</v>
      </c>
      <c r="K132" s="440">
        <f>J132/1000000</f>
        <v>3.147</v>
      </c>
      <c r="L132" s="438">
        <v>991947</v>
      </c>
      <c r="M132" s="439">
        <v>991947</v>
      </c>
      <c r="N132" s="439">
        <f>L132-M132</f>
        <v>0</v>
      </c>
      <c r="O132" s="439">
        <f>$F132*N132</f>
        <v>0</v>
      </c>
      <c r="P132" s="440">
        <f>O132/1000000</f>
        <v>0</v>
      </c>
      <c r="Q132" s="180"/>
    </row>
    <row r="133" spans="1:17" ht="16.5">
      <c r="A133" s="412"/>
      <c r="B133" s="452" t="s">
        <v>393</v>
      </c>
      <c r="C133" s="432"/>
      <c r="D133" s="457"/>
      <c r="E133" s="422"/>
      <c r="F133" s="432"/>
      <c r="G133" s="438"/>
      <c r="H133" s="439"/>
      <c r="I133" s="439"/>
      <c r="J133" s="439"/>
      <c r="K133" s="440"/>
      <c r="L133" s="438"/>
      <c r="M133" s="439"/>
      <c r="N133" s="439"/>
      <c r="O133" s="439"/>
      <c r="P133" s="440"/>
      <c r="Q133" s="180"/>
    </row>
    <row r="134" spans="1:17" s="713" customFormat="1" ht="18">
      <c r="A134" s="412">
        <v>8</v>
      </c>
      <c r="B134" s="790" t="s">
        <v>398</v>
      </c>
      <c r="C134" s="390">
        <v>5128407</v>
      </c>
      <c r="D134" s="151" t="s">
        <v>12</v>
      </c>
      <c r="E134" s="115" t="s">
        <v>354</v>
      </c>
      <c r="F134" s="574">
        <v>2000</v>
      </c>
      <c r="G134" s="441">
        <v>999427</v>
      </c>
      <c r="H134" s="442">
        <v>1000000</v>
      </c>
      <c r="I134" s="406">
        <f>G134-H134</f>
        <v>-573</v>
      </c>
      <c r="J134" s="406">
        <f>$F134*I134</f>
        <v>-1146000</v>
      </c>
      <c r="K134" s="406">
        <f>J134/1000000</f>
        <v>-1.146</v>
      </c>
      <c r="L134" s="441">
        <v>999958</v>
      </c>
      <c r="M134" s="442">
        <v>1000000</v>
      </c>
      <c r="N134" s="406">
        <f>L134-M134</f>
        <v>-42</v>
      </c>
      <c r="O134" s="406">
        <f>$F134*N134</f>
        <v>-84000</v>
      </c>
      <c r="P134" s="406">
        <f>O134/1000000</f>
        <v>-0.084</v>
      </c>
      <c r="Q134" s="726"/>
    </row>
    <row r="135" spans="1:17" ht="13.5" thickBot="1">
      <c r="A135" s="52"/>
      <c r="B135" s="166"/>
      <c r="C135" s="54"/>
      <c r="D135" s="109"/>
      <c r="E135" s="167"/>
      <c r="F135" s="109"/>
      <c r="G135" s="125"/>
      <c r="H135" s="126"/>
      <c r="I135" s="126"/>
      <c r="J135" s="126"/>
      <c r="K135" s="131"/>
      <c r="L135" s="125"/>
      <c r="M135" s="126"/>
      <c r="N135" s="126"/>
      <c r="O135" s="126"/>
      <c r="P135" s="131"/>
      <c r="Q135" s="181"/>
    </row>
    <row r="136" ht="13.5" thickTop="1"/>
    <row r="137" spans="2:16" ht="18">
      <c r="B137" s="185" t="s">
        <v>318</v>
      </c>
      <c r="K137" s="184">
        <f>SUM(K120:K135)</f>
        <v>1.3087999999999997</v>
      </c>
      <c r="P137" s="184">
        <f>SUM(P120:P135)</f>
        <v>-0.2147</v>
      </c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spans="11:16" ht="15.75">
      <c r="K141" s="106"/>
      <c r="P141" s="106"/>
    </row>
    <row r="142" spans="11:16" ht="15.75">
      <c r="K142" s="106"/>
      <c r="P142" s="106"/>
    </row>
    <row r="143" ht="13.5" thickBot="1"/>
    <row r="144" spans="1:17" ht="31.5" customHeight="1">
      <c r="A144" s="169" t="s">
        <v>250</v>
      </c>
      <c r="B144" s="170"/>
      <c r="C144" s="170"/>
      <c r="D144" s="171"/>
      <c r="E144" s="172"/>
      <c r="F144" s="171"/>
      <c r="G144" s="171"/>
      <c r="H144" s="170"/>
      <c r="I144" s="173"/>
      <c r="J144" s="174"/>
      <c r="K144" s="175"/>
      <c r="L144" s="57"/>
      <c r="M144" s="57"/>
      <c r="N144" s="57"/>
      <c r="O144" s="57"/>
      <c r="P144" s="57"/>
      <c r="Q144" s="58"/>
    </row>
    <row r="145" spans="1:17" ht="28.5" customHeight="1">
      <c r="A145" s="176" t="s">
        <v>313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8">
        <f>K109</f>
        <v>0.8927041066666637</v>
      </c>
      <c r="L145" s="19"/>
      <c r="M145" s="19"/>
      <c r="N145" s="19"/>
      <c r="O145" s="19"/>
      <c r="P145" s="168">
        <f>P109</f>
        <v>0.5643888133333331</v>
      </c>
      <c r="Q145" s="59"/>
    </row>
    <row r="146" spans="1:17" ht="28.5" customHeight="1">
      <c r="A146" s="176" t="s">
        <v>314</v>
      </c>
      <c r="B146" s="103"/>
      <c r="C146" s="103"/>
      <c r="D146" s="103"/>
      <c r="E146" s="104"/>
      <c r="F146" s="103"/>
      <c r="G146" s="103"/>
      <c r="H146" s="103"/>
      <c r="I146" s="105"/>
      <c r="J146" s="103"/>
      <c r="K146" s="168">
        <f>K137</f>
        <v>1.3087999999999997</v>
      </c>
      <c r="L146" s="19"/>
      <c r="M146" s="19"/>
      <c r="N146" s="19"/>
      <c r="O146" s="19"/>
      <c r="P146" s="168">
        <f>P137</f>
        <v>-0.2147</v>
      </c>
      <c r="Q146" s="59"/>
    </row>
    <row r="147" spans="1:17" ht="28.5" customHeight="1">
      <c r="A147" s="176" t="s">
        <v>251</v>
      </c>
      <c r="B147" s="103"/>
      <c r="C147" s="103"/>
      <c r="D147" s="103"/>
      <c r="E147" s="104"/>
      <c r="F147" s="103"/>
      <c r="G147" s="103"/>
      <c r="H147" s="103"/>
      <c r="I147" s="105"/>
      <c r="J147" s="103"/>
      <c r="K147" s="168">
        <f>'ROHTAK ROAD'!K45</f>
        <v>2.236325</v>
      </c>
      <c r="L147" s="19"/>
      <c r="M147" s="19"/>
      <c r="N147" s="19"/>
      <c r="O147" s="19"/>
      <c r="P147" s="168">
        <f>'ROHTAK ROAD'!P45</f>
        <v>0.0047375</v>
      </c>
      <c r="Q147" s="59"/>
    </row>
    <row r="148" spans="1:17" ht="27.75" customHeight="1" thickBot="1">
      <c r="A148" s="178" t="s">
        <v>252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601">
        <f>SUM(K145:K147)</f>
        <v>4.437829106666664</v>
      </c>
      <c r="L148" s="60"/>
      <c r="M148" s="60"/>
      <c r="N148" s="60"/>
      <c r="O148" s="60"/>
      <c r="P148" s="601">
        <f>SUM(P145:P147)</f>
        <v>0.35442631333333313</v>
      </c>
      <c r="Q148" s="186"/>
    </row>
    <row r="152" ht="13.5" thickBot="1">
      <c r="A152" s="284"/>
    </row>
    <row r="153" spans="1:17" ht="12.75">
      <c r="A153" s="269"/>
      <c r="B153" s="270"/>
      <c r="C153" s="270"/>
      <c r="D153" s="270"/>
      <c r="E153" s="270"/>
      <c r="F153" s="270"/>
      <c r="G153" s="270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7" t="s">
        <v>335</v>
      </c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1"/>
      <c r="B155" s="261"/>
      <c r="C155" s="261"/>
      <c r="D155" s="261"/>
      <c r="E155" s="261"/>
      <c r="F155" s="261"/>
      <c r="G155" s="261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5.75">
      <c r="A156" s="272"/>
      <c r="B156" s="273"/>
      <c r="C156" s="273"/>
      <c r="D156" s="273"/>
      <c r="E156" s="273"/>
      <c r="F156" s="273"/>
      <c r="G156" s="273"/>
      <c r="H156" s="19"/>
      <c r="I156" s="19"/>
      <c r="J156" s="19"/>
      <c r="K156" s="315" t="s">
        <v>347</v>
      </c>
      <c r="L156" s="19"/>
      <c r="M156" s="19"/>
      <c r="N156" s="19"/>
      <c r="O156" s="19"/>
      <c r="P156" s="315" t="s">
        <v>348</v>
      </c>
      <c r="Q156" s="59"/>
    </row>
    <row r="157" spans="1:17" ht="12.75">
      <c r="A157" s="274"/>
      <c r="B157" s="159"/>
      <c r="C157" s="159"/>
      <c r="D157" s="159"/>
      <c r="E157" s="159"/>
      <c r="F157" s="159"/>
      <c r="G157" s="1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4"/>
      <c r="B158" s="159"/>
      <c r="C158" s="159"/>
      <c r="D158" s="159"/>
      <c r="E158" s="159"/>
      <c r="F158" s="159"/>
      <c r="G158" s="15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24.75" customHeight="1">
      <c r="A159" s="278" t="s">
        <v>338</v>
      </c>
      <c r="B159" s="262"/>
      <c r="C159" s="262"/>
      <c r="D159" s="263"/>
      <c r="E159" s="263"/>
      <c r="F159" s="264"/>
      <c r="G159" s="263"/>
      <c r="H159" s="19"/>
      <c r="I159" s="19"/>
      <c r="J159" s="19"/>
      <c r="K159" s="282">
        <f>K148</f>
        <v>4.437829106666664</v>
      </c>
      <c r="L159" s="263" t="s">
        <v>336</v>
      </c>
      <c r="M159" s="19"/>
      <c r="N159" s="19"/>
      <c r="O159" s="19"/>
      <c r="P159" s="282">
        <f>P148</f>
        <v>0.35442631333333313</v>
      </c>
      <c r="Q159" s="285" t="s">
        <v>336</v>
      </c>
    </row>
    <row r="160" spans="1:17" ht="15">
      <c r="A160" s="279"/>
      <c r="B160" s="265"/>
      <c r="C160" s="265"/>
      <c r="D160" s="261"/>
      <c r="E160" s="261"/>
      <c r="F160" s="266"/>
      <c r="G160" s="261"/>
      <c r="H160" s="19"/>
      <c r="I160" s="19"/>
      <c r="J160" s="19"/>
      <c r="K160" s="283"/>
      <c r="L160" s="261"/>
      <c r="M160" s="19"/>
      <c r="N160" s="19"/>
      <c r="O160" s="19"/>
      <c r="P160" s="283"/>
      <c r="Q160" s="286"/>
    </row>
    <row r="161" spans="1:17" ht="22.5" customHeight="1">
      <c r="A161" s="280" t="s">
        <v>337</v>
      </c>
      <c r="B161" s="267"/>
      <c r="C161" s="51"/>
      <c r="D161" s="261"/>
      <c r="E161" s="261"/>
      <c r="F161" s="268"/>
      <c r="G161" s="263"/>
      <c r="H161" s="19"/>
      <c r="I161" s="19"/>
      <c r="J161" s="19"/>
      <c r="K161" s="282">
        <f>'STEPPED UP GENCO'!K43</f>
        <v>0.026517141499999956</v>
      </c>
      <c r="L161" s="263" t="s">
        <v>336</v>
      </c>
      <c r="M161" s="19"/>
      <c r="N161" s="19"/>
      <c r="O161" s="19"/>
      <c r="P161" s="282">
        <f>'STEPPED UP GENCO'!P43</f>
        <v>-1.8376729775</v>
      </c>
      <c r="Q161" s="285" t="s">
        <v>336</v>
      </c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1" thickBot="1">
      <c r="A165" s="276"/>
      <c r="B165" s="60"/>
      <c r="C165" s="60"/>
      <c r="D165" s="60"/>
      <c r="E165" s="60"/>
      <c r="F165" s="60"/>
      <c r="G165" s="60"/>
      <c r="H165" s="727"/>
      <c r="I165" s="727"/>
      <c r="J165" s="728" t="s">
        <v>339</v>
      </c>
      <c r="K165" s="729">
        <f>SUM(K159:K164)</f>
        <v>4.464346248166664</v>
      </c>
      <c r="L165" s="727" t="s">
        <v>336</v>
      </c>
      <c r="M165" s="730"/>
      <c r="N165" s="60"/>
      <c r="O165" s="60"/>
      <c r="P165" s="729">
        <f>SUM(P159:P164)</f>
        <v>-1.4832466641666668</v>
      </c>
      <c r="Q165" s="731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0" max="16" man="1"/>
    <brk id="114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70" zoomScaleNormal="85" zoomScaleSheetLayoutView="70" zoomScalePageLayoutView="0" workbookViewId="0" topLeftCell="B37">
      <selection activeCell="Q46" sqref="Q4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1.75" customHeight="1">
      <c r="A1" s="1" t="s">
        <v>244</v>
      </c>
    </row>
    <row r="2" spans="1:18" ht="15">
      <c r="A2" s="2" t="s">
        <v>245</v>
      </c>
      <c r="K2" s="56"/>
      <c r="Q2" s="307" t="str">
        <f>NDPL!$Q$1</f>
        <v>APRIL-2015</v>
      </c>
      <c r="R2" s="307"/>
    </row>
    <row r="3" ht="18" customHeight="1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0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39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2"/>
      <c r="B7" s="473" t="s">
        <v>144</v>
      </c>
      <c r="C7" s="460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3" customFormat="1" ht="15.75" customHeight="1">
      <c r="A8" s="474">
        <v>1</v>
      </c>
      <c r="B8" s="475" t="s">
        <v>88</v>
      </c>
      <c r="C8" s="480">
        <v>4865098</v>
      </c>
      <c r="D8" s="46" t="s">
        <v>12</v>
      </c>
      <c r="E8" s="47" t="s">
        <v>354</v>
      </c>
      <c r="F8" s="489">
        <v>100</v>
      </c>
      <c r="G8" s="441">
        <v>998255</v>
      </c>
      <c r="H8" s="442">
        <v>999462</v>
      </c>
      <c r="I8" s="349">
        <f>G8-H8</f>
        <v>-1207</v>
      </c>
      <c r="J8" s="349">
        <f>$F8*I8</f>
        <v>-120700</v>
      </c>
      <c r="K8" s="349">
        <f aca="true" t="shared" si="0" ref="K8:K56">J8/1000000</f>
        <v>-0.1207</v>
      </c>
      <c r="L8" s="441">
        <v>37013</v>
      </c>
      <c r="M8" s="442">
        <v>37078</v>
      </c>
      <c r="N8" s="349">
        <f>L8-M8</f>
        <v>-65</v>
      </c>
      <c r="O8" s="349">
        <f>$F8*N8</f>
        <v>-6500</v>
      </c>
      <c r="P8" s="349">
        <f aca="true" t="shared" si="1" ref="P8:P56">O8/1000000</f>
        <v>-0.0065</v>
      </c>
      <c r="Q8" s="722"/>
    </row>
    <row r="9" spans="1:17" ht="15.75" customHeight="1">
      <c r="A9" s="474">
        <v>2</v>
      </c>
      <c r="B9" s="475" t="s">
        <v>89</v>
      </c>
      <c r="C9" s="480">
        <v>4865161</v>
      </c>
      <c r="D9" s="46" t="s">
        <v>12</v>
      </c>
      <c r="E9" s="47" t="s">
        <v>354</v>
      </c>
      <c r="F9" s="489">
        <v>100</v>
      </c>
      <c r="G9" s="438">
        <v>1197</v>
      </c>
      <c r="H9" s="439">
        <v>2047</v>
      </c>
      <c r="I9" s="509">
        <f aca="true" t="shared" si="2" ref="I9:I14">G9-H9</f>
        <v>-850</v>
      </c>
      <c r="J9" s="509">
        <f aca="true" t="shared" si="3" ref="J9:J56">$F9*I9</f>
        <v>-85000</v>
      </c>
      <c r="K9" s="509">
        <f t="shared" si="0"/>
        <v>-0.085</v>
      </c>
      <c r="L9" s="438">
        <v>53555</v>
      </c>
      <c r="M9" s="439">
        <v>52656</v>
      </c>
      <c r="N9" s="509">
        <f aca="true" t="shared" si="4" ref="N9:N14">L9-M9</f>
        <v>899</v>
      </c>
      <c r="O9" s="509">
        <f aca="true" t="shared" si="5" ref="O9:O56">$F9*N9</f>
        <v>89900</v>
      </c>
      <c r="P9" s="509">
        <f t="shared" si="1"/>
        <v>0.0899</v>
      </c>
      <c r="Q9" s="180"/>
    </row>
    <row r="10" spans="1:17" ht="15.75" customHeight="1">
      <c r="A10" s="474">
        <v>3</v>
      </c>
      <c r="B10" s="475" t="s">
        <v>90</v>
      </c>
      <c r="C10" s="480">
        <v>4865099</v>
      </c>
      <c r="D10" s="46" t="s">
        <v>12</v>
      </c>
      <c r="E10" s="47" t="s">
        <v>354</v>
      </c>
      <c r="F10" s="489">
        <v>100</v>
      </c>
      <c r="G10" s="438">
        <v>14209</v>
      </c>
      <c r="H10" s="439">
        <v>15610</v>
      </c>
      <c r="I10" s="509">
        <f t="shared" si="2"/>
        <v>-1401</v>
      </c>
      <c r="J10" s="509">
        <f t="shared" si="3"/>
        <v>-140100</v>
      </c>
      <c r="K10" s="509">
        <f t="shared" si="0"/>
        <v>-0.1401</v>
      </c>
      <c r="L10" s="438">
        <v>33404</v>
      </c>
      <c r="M10" s="439">
        <v>34080</v>
      </c>
      <c r="N10" s="509">
        <f t="shared" si="4"/>
        <v>-676</v>
      </c>
      <c r="O10" s="509">
        <f t="shared" si="5"/>
        <v>-67600</v>
      </c>
      <c r="P10" s="509">
        <f t="shared" si="1"/>
        <v>-0.0676</v>
      </c>
      <c r="Q10" s="180"/>
    </row>
    <row r="11" spans="1:17" ht="15.75" customHeight="1">
      <c r="A11" s="474">
        <v>4</v>
      </c>
      <c r="B11" s="475" t="s">
        <v>91</v>
      </c>
      <c r="C11" s="480">
        <v>4865184</v>
      </c>
      <c r="D11" s="46" t="s">
        <v>12</v>
      </c>
      <c r="E11" s="47" t="s">
        <v>354</v>
      </c>
      <c r="F11" s="489">
        <v>600</v>
      </c>
      <c r="G11" s="438">
        <v>999986</v>
      </c>
      <c r="H11" s="439">
        <v>1000542</v>
      </c>
      <c r="I11" s="509">
        <f>G11-H11</f>
        <v>-556</v>
      </c>
      <c r="J11" s="509">
        <f>$F11*I11</f>
        <v>-333600</v>
      </c>
      <c r="K11" s="509">
        <f>J11/1000000</f>
        <v>-0.3336</v>
      </c>
      <c r="L11" s="438">
        <v>5383</v>
      </c>
      <c r="M11" s="439">
        <v>5426</v>
      </c>
      <c r="N11" s="509">
        <f>L11-M11</f>
        <v>-43</v>
      </c>
      <c r="O11" s="509">
        <f>$F11*N11</f>
        <v>-25800</v>
      </c>
      <c r="P11" s="509">
        <f>O11/1000000</f>
        <v>-0.0258</v>
      </c>
      <c r="Q11" s="180"/>
    </row>
    <row r="12" spans="1:17" s="713" customFormat="1" ht="15">
      <c r="A12" s="474">
        <v>5</v>
      </c>
      <c r="B12" s="475" t="s">
        <v>92</v>
      </c>
      <c r="C12" s="480">
        <v>4865103</v>
      </c>
      <c r="D12" s="46" t="s">
        <v>12</v>
      </c>
      <c r="E12" s="47" t="s">
        <v>354</v>
      </c>
      <c r="F12" s="489">
        <v>500</v>
      </c>
      <c r="G12" s="441">
        <v>1967</v>
      </c>
      <c r="H12" s="442">
        <v>1909</v>
      </c>
      <c r="I12" s="349">
        <f>G12-H12</f>
        <v>58</v>
      </c>
      <c r="J12" s="349">
        <f t="shared" si="3"/>
        <v>29000</v>
      </c>
      <c r="K12" s="349">
        <f t="shared" si="0"/>
        <v>0.029</v>
      </c>
      <c r="L12" s="441">
        <v>2039</v>
      </c>
      <c r="M12" s="442">
        <v>1802</v>
      </c>
      <c r="N12" s="349">
        <f>L12-M12</f>
        <v>237</v>
      </c>
      <c r="O12" s="349">
        <f t="shared" si="5"/>
        <v>118500</v>
      </c>
      <c r="P12" s="349">
        <f t="shared" si="1"/>
        <v>0.1185</v>
      </c>
      <c r="Q12" s="762"/>
    </row>
    <row r="13" spans="1:17" ht="15.75" customHeight="1">
      <c r="A13" s="474">
        <v>6</v>
      </c>
      <c r="B13" s="475" t="s">
        <v>93</v>
      </c>
      <c r="C13" s="480">
        <v>4865101</v>
      </c>
      <c r="D13" s="46" t="s">
        <v>12</v>
      </c>
      <c r="E13" s="47" t="s">
        <v>354</v>
      </c>
      <c r="F13" s="489">
        <v>100</v>
      </c>
      <c r="G13" s="438">
        <v>17870</v>
      </c>
      <c r="H13" s="439">
        <v>16051</v>
      </c>
      <c r="I13" s="509">
        <f t="shared" si="2"/>
        <v>1819</v>
      </c>
      <c r="J13" s="509">
        <f t="shared" si="3"/>
        <v>181900</v>
      </c>
      <c r="K13" s="509">
        <f t="shared" si="0"/>
        <v>0.1819</v>
      </c>
      <c r="L13" s="438">
        <v>170989</v>
      </c>
      <c r="M13" s="439">
        <v>170540</v>
      </c>
      <c r="N13" s="509">
        <f t="shared" si="4"/>
        <v>449</v>
      </c>
      <c r="O13" s="509">
        <f t="shared" si="5"/>
        <v>44900</v>
      </c>
      <c r="P13" s="509">
        <f t="shared" si="1"/>
        <v>0.0449</v>
      </c>
      <c r="Q13" s="180"/>
    </row>
    <row r="14" spans="1:17" ht="15.75" customHeight="1">
      <c r="A14" s="474">
        <v>7</v>
      </c>
      <c r="B14" s="475" t="s">
        <v>94</v>
      </c>
      <c r="C14" s="480">
        <v>4865102</v>
      </c>
      <c r="D14" s="46" t="s">
        <v>12</v>
      </c>
      <c r="E14" s="47" t="s">
        <v>354</v>
      </c>
      <c r="F14" s="489">
        <v>100</v>
      </c>
      <c r="G14" s="438">
        <v>21880</v>
      </c>
      <c r="H14" s="439">
        <v>16274</v>
      </c>
      <c r="I14" s="509">
        <f t="shared" si="2"/>
        <v>5606</v>
      </c>
      <c r="J14" s="509">
        <f t="shared" si="3"/>
        <v>560600</v>
      </c>
      <c r="K14" s="509">
        <f t="shared" si="0"/>
        <v>0.5606</v>
      </c>
      <c r="L14" s="438">
        <v>123740</v>
      </c>
      <c r="M14" s="439">
        <v>122983</v>
      </c>
      <c r="N14" s="509">
        <f t="shared" si="4"/>
        <v>757</v>
      </c>
      <c r="O14" s="509">
        <f t="shared" si="5"/>
        <v>75700</v>
      </c>
      <c r="P14" s="509">
        <f t="shared" si="1"/>
        <v>0.0757</v>
      </c>
      <c r="Q14" s="180"/>
    </row>
    <row r="15" spans="1:17" ht="12" customHeight="1">
      <c r="A15" s="474"/>
      <c r="B15" s="477" t="s">
        <v>11</v>
      </c>
      <c r="C15" s="480"/>
      <c r="D15" s="46"/>
      <c r="E15" s="46"/>
      <c r="F15" s="489"/>
      <c r="G15" s="438"/>
      <c r="H15" s="439"/>
      <c r="I15" s="509"/>
      <c r="J15" s="509"/>
      <c r="K15" s="509"/>
      <c r="L15" s="510"/>
      <c r="M15" s="509"/>
      <c r="N15" s="509"/>
      <c r="O15" s="509"/>
      <c r="P15" s="509"/>
      <c r="Q15" s="180"/>
    </row>
    <row r="16" spans="1:17" ht="15.75" customHeight="1">
      <c r="A16" s="474">
        <v>8</v>
      </c>
      <c r="B16" s="475" t="s">
        <v>377</v>
      </c>
      <c r="C16" s="480">
        <v>4864884</v>
      </c>
      <c r="D16" s="46" t="s">
        <v>12</v>
      </c>
      <c r="E16" s="47" t="s">
        <v>354</v>
      </c>
      <c r="F16" s="489">
        <v>1000</v>
      </c>
      <c r="G16" s="438">
        <v>990778</v>
      </c>
      <c r="H16" s="439">
        <v>991014</v>
      </c>
      <c r="I16" s="509">
        <f aca="true" t="shared" si="6" ref="I16:I21">G16-H16</f>
        <v>-236</v>
      </c>
      <c r="J16" s="509">
        <f t="shared" si="3"/>
        <v>-236000</v>
      </c>
      <c r="K16" s="509">
        <f t="shared" si="0"/>
        <v>-0.236</v>
      </c>
      <c r="L16" s="438">
        <v>947</v>
      </c>
      <c r="M16" s="439">
        <v>947</v>
      </c>
      <c r="N16" s="509">
        <f aca="true" t="shared" si="7" ref="N16:N21">L16-M16</f>
        <v>0</v>
      </c>
      <c r="O16" s="509">
        <f t="shared" si="5"/>
        <v>0</v>
      </c>
      <c r="P16" s="509">
        <f t="shared" si="1"/>
        <v>0</v>
      </c>
      <c r="Q16" s="566"/>
    </row>
    <row r="17" spans="1:17" ht="15.75" customHeight="1">
      <c r="A17" s="474">
        <v>9</v>
      </c>
      <c r="B17" s="475" t="s">
        <v>95</v>
      </c>
      <c r="C17" s="480">
        <v>4864831</v>
      </c>
      <c r="D17" s="46" t="s">
        <v>12</v>
      </c>
      <c r="E17" s="47" t="s">
        <v>354</v>
      </c>
      <c r="F17" s="489">
        <v>1000</v>
      </c>
      <c r="G17" s="438">
        <v>998241</v>
      </c>
      <c r="H17" s="439">
        <v>998259</v>
      </c>
      <c r="I17" s="509">
        <f t="shared" si="6"/>
        <v>-18</v>
      </c>
      <c r="J17" s="509">
        <f t="shared" si="3"/>
        <v>-18000</v>
      </c>
      <c r="K17" s="509">
        <f t="shared" si="0"/>
        <v>-0.018</v>
      </c>
      <c r="L17" s="438">
        <v>2030</v>
      </c>
      <c r="M17" s="439">
        <v>2030</v>
      </c>
      <c r="N17" s="509">
        <f t="shared" si="7"/>
        <v>0</v>
      </c>
      <c r="O17" s="509">
        <f t="shared" si="5"/>
        <v>0</v>
      </c>
      <c r="P17" s="509">
        <f t="shared" si="1"/>
        <v>0</v>
      </c>
      <c r="Q17" s="180"/>
    </row>
    <row r="18" spans="1:17" ht="15.75" customHeight="1">
      <c r="A18" s="474">
        <v>10</v>
      </c>
      <c r="B18" s="475" t="s">
        <v>126</v>
      </c>
      <c r="C18" s="480">
        <v>4864832</v>
      </c>
      <c r="D18" s="46" t="s">
        <v>12</v>
      </c>
      <c r="E18" s="47" t="s">
        <v>354</v>
      </c>
      <c r="F18" s="489">
        <v>1000</v>
      </c>
      <c r="G18" s="438">
        <v>495</v>
      </c>
      <c r="H18" s="439">
        <v>708</v>
      </c>
      <c r="I18" s="509">
        <f t="shared" si="6"/>
        <v>-213</v>
      </c>
      <c r="J18" s="509">
        <f t="shared" si="3"/>
        <v>-213000</v>
      </c>
      <c r="K18" s="509">
        <f t="shared" si="0"/>
        <v>-0.213</v>
      </c>
      <c r="L18" s="438">
        <v>1540</v>
      </c>
      <c r="M18" s="439">
        <v>1540</v>
      </c>
      <c r="N18" s="509">
        <f t="shared" si="7"/>
        <v>0</v>
      </c>
      <c r="O18" s="509">
        <f t="shared" si="5"/>
        <v>0</v>
      </c>
      <c r="P18" s="509">
        <f t="shared" si="1"/>
        <v>0</v>
      </c>
      <c r="Q18" s="180"/>
    </row>
    <row r="19" spans="1:17" ht="15.75" customHeight="1">
      <c r="A19" s="474">
        <v>11</v>
      </c>
      <c r="B19" s="475" t="s">
        <v>96</v>
      </c>
      <c r="C19" s="480">
        <v>4864833</v>
      </c>
      <c r="D19" s="46" t="s">
        <v>12</v>
      </c>
      <c r="E19" s="47" t="s">
        <v>354</v>
      </c>
      <c r="F19" s="489">
        <v>1000</v>
      </c>
      <c r="G19" s="438">
        <v>997674</v>
      </c>
      <c r="H19" s="439">
        <v>997944</v>
      </c>
      <c r="I19" s="509">
        <f t="shared" si="6"/>
        <v>-270</v>
      </c>
      <c r="J19" s="509">
        <f t="shared" si="3"/>
        <v>-270000</v>
      </c>
      <c r="K19" s="509">
        <f t="shared" si="0"/>
        <v>-0.27</v>
      </c>
      <c r="L19" s="438">
        <v>2688</v>
      </c>
      <c r="M19" s="439">
        <v>2688</v>
      </c>
      <c r="N19" s="509">
        <f t="shared" si="7"/>
        <v>0</v>
      </c>
      <c r="O19" s="509">
        <f t="shared" si="5"/>
        <v>0</v>
      </c>
      <c r="P19" s="509">
        <f t="shared" si="1"/>
        <v>0</v>
      </c>
      <c r="Q19" s="180"/>
    </row>
    <row r="20" spans="1:17" ht="15.75" customHeight="1">
      <c r="A20" s="474">
        <v>12</v>
      </c>
      <c r="B20" s="475" t="s">
        <v>97</v>
      </c>
      <c r="C20" s="480">
        <v>4864834</v>
      </c>
      <c r="D20" s="46" t="s">
        <v>12</v>
      </c>
      <c r="E20" s="47" t="s">
        <v>354</v>
      </c>
      <c r="F20" s="489">
        <v>1000</v>
      </c>
      <c r="G20" s="438">
        <v>997451</v>
      </c>
      <c r="H20" s="439">
        <v>997437</v>
      </c>
      <c r="I20" s="509">
        <f t="shared" si="6"/>
        <v>14</v>
      </c>
      <c r="J20" s="509">
        <f t="shared" si="3"/>
        <v>14000</v>
      </c>
      <c r="K20" s="509">
        <f t="shared" si="0"/>
        <v>0.014</v>
      </c>
      <c r="L20" s="438">
        <v>4442</v>
      </c>
      <c r="M20" s="439">
        <v>4442</v>
      </c>
      <c r="N20" s="509">
        <f t="shared" si="7"/>
        <v>0</v>
      </c>
      <c r="O20" s="509">
        <f t="shared" si="5"/>
        <v>0</v>
      </c>
      <c r="P20" s="509">
        <f t="shared" si="1"/>
        <v>0</v>
      </c>
      <c r="Q20" s="180"/>
    </row>
    <row r="21" spans="1:17" s="713" customFormat="1" ht="15.75" customHeight="1">
      <c r="A21" s="474">
        <v>13</v>
      </c>
      <c r="B21" s="422" t="s">
        <v>98</v>
      </c>
      <c r="C21" s="480">
        <v>4864835</v>
      </c>
      <c r="D21" s="50" t="s">
        <v>12</v>
      </c>
      <c r="E21" s="47" t="s">
        <v>354</v>
      </c>
      <c r="F21" s="489">
        <v>1000</v>
      </c>
      <c r="G21" s="441">
        <v>388</v>
      </c>
      <c r="H21" s="442">
        <v>395</v>
      </c>
      <c r="I21" s="349">
        <f t="shared" si="6"/>
        <v>-7</v>
      </c>
      <c r="J21" s="349">
        <f t="shared" si="3"/>
        <v>-7000</v>
      </c>
      <c r="K21" s="349">
        <f t="shared" si="0"/>
        <v>-0.007</v>
      </c>
      <c r="L21" s="441">
        <v>2305</v>
      </c>
      <c r="M21" s="442">
        <v>2296</v>
      </c>
      <c r="N21" s="349">
        <f t="shared" si="7"/>
        <v>9</v>
      </c>
      <c r="O21" s="349">
        <f t="shared" si="5"/>
        <v>9000</v>
      </c>
      <c r="P21" s="349">
        <f t="shared" si="1"/>
        <v>0.009</v>
      </c>
      <c r="Q21" s="722" t="s">
        <v>438</v>
      </c>
    </row>
    <row r="22" spans="1:17" s="713" customFormat="1" ht="15.75" customHeight="1">
      <c r="A22" s="474"/>
      <c r="B22" s="422"/>
      <c r="C22" s="480"/>
      <c r="D22" s="50"/>
      <c r="E22" s="47"/>
      <c r="F22" s="489"/>
      <c r="G22" s="441"/>
      <c r="H22" s="442"/>
      <c r="I22" s="349"/>
      <c r="J22" s="349"/>
      <c r="K22" s="349">
        <v>-0.00245</v>
      </c>
      <c r="L22" s="441"/>
      <c r="M22" s="442"/>
      <c r="N22" s="349"/>
      <c r="O22" s="349"/>
      <c r="P22" s="349">
        <v>0.00315</v>
      </c>
      <c r="Q22" s="722" t="s">
        <v>432</v>
      </c>
    </row>
    <row r="23" spans="1:17" s="713" customFormat="1" ht="15.75" customHeight="1">
      <c r="A23" s="474"/>
      <c r="B23" s="422" t="s">
        <v>98</v>
      </c>
      <c r="C23" s="480">
        <v>4864889</v>
      </c>
      <c r="D23" s="50" t="s">
        <v>12</v>
      </c>
      <c r="E23" s="47" t="s">
        <v>354</v>
      </c>
      <c r="F23" s="489">
        <v>1000</v>
      </c>
      <c r="G23" s="441">
        <v>999997</v>
      </c>
      <c r="H23" s="442">
        <v>1000000</v>
      </c>
      <c r="I23" s="349">
        <f aca="true" t="shared" si="8" ref="I23:I29">G23-H23</f>
        <v>-3</v>
      </c>
      <c r="J23" s="349">
        <f>$F23*I23</f>
        <v>-3000</v>
      </c>
      <c r="K23" s="349">
        <f>J23/1000000</f>
        <v>-0.003</v>
      </c>
      <c r="L23" s="441">
        <v>999992</v>
      </c>
      <c r="M23" s="442">
        <v>1000000</v>
      </c>
      <c r="N23" s="349">
        <f aca="true" t="shared" si="9" ref="N23:N29">L23-M23</f>
        <v>-8</v>
      </c>
      <c r="O23" s="349">
        <f>$F23*N23</f>
        <v>-8000</v>
      </c>
      <c r="P23" s="349">
        <f>O23/1000000</f>
        <v>-0.008</v>
      </c>
      <c r="Q23" s="722" t="s">
        <v>427</v>
      </c>
    </row>
    <row r="24" spans="1:17" ht="15.75" customHeight="1">
      <c r="A24" s="474">
        <v>14</v>
      </c>
      <c r="B24" s="475" t="s">
        <v>99</v>
      </c>
      <c r="C24" s="480">
        <v>4864836</v>
      </c>
      <c r="D24" s="46" t="s">
        <v>12</v>
      </c>
      <c r="E24" s="47" t="s">
        <v>354</v>
      </c>
      <c r="F24" s="489">
        <v>1000</v>
      </c>
      <c r="G24" s="438">
        <v>999310</v>
      </c>
      <c r="H24" s="439">
        <v>999369</v>
      </c>
      <c r="I24" s="509">
        <f t="shared" si="8"/>
        <v>-59</v>
      </c>
      <c r="J24" s="509">
        <f t="shared" si="3"/>
        <v>-59000</v>
      </c>
      <c r="K24" s="509">
        <f t="shared" si="0"/>
        <v>-0.059</v>
      </c>
      <c r="L24" s="438">
        <v>16776</v>
      </c>
      <c r="M24" s="439">
        <v>16774</v>
      </c>
      <c r="N24" s="509">
        <f t="shared" si="9"/>
        <v>2</v>
      </c>
      <c r="O24" s="509">
        <f t="shared" si="5"/>
        <v>2000</v>
      </c>
      <c r="P24" s="509">
        <f t="shared" si="1"/>
        <v>0.002</v>
      </c>
      <c r="Q24" s="180"/>
    </row>
    <row r="25" spans="1:17" ht="15.75" customHeight="1">
      <c r="A25" s="474">
        <v>15</v>
      </c>
      <c r="B25" s="475" t="s">
        <v>100</v>
      </c>
      <c r="C25" s="480">
        <v>4864837</v>
      </c>
      <c r="D25" s="46" t="s">
        <v>12</v>
      </c>
      <c r="E25" s="47" t="s">
        <v>354</v>
      </c>
      <c r="F25" s="489">
        <v>1000</v>
      </c>
      <c r="G25" s="438">
        <v>1096</v>
      </c>
      <c r="H25" s="439">
        <v>1160</v>
      </c>
      <c r="I25" s="509">
        <f t="shared" si="8"/>
        <v>-64</v>
      </c>
      <c r="J25" s="509">
        <f t="shared" si="3"/>
        <v>-64000</v>
      </c>
      <c r="K25" s="509">
        <f t="shared" si="0"/>
        <v>-0.064</v>
      </c>
      <c r="L25" s="438">
        <v>37358</v>
      </c>
      <c r="M25" s="439">
        <v>37358</v>
      </c>
      <c r="N25" s="509">
        <f t="shared" si="9"/>
        <v>0</v>
      </c>
      <c r="O25" s="509">
        <f t="shared" si="5"/>
        <v>0</v>
      </c>
      <c r="P25" s="349">
        <f t="shared" si="1"/>
        <v>0</v>
      </c>
      <c r="Q25" s="180"/>
    </row>
    <row r="26" spans="1:17" ht="15.75" customHeight="1">
      <c r="A26" s="474">
        <v>16</v>
      </c>
      <c r="B26" s="475" t="s">
        <v>101</v>
      </c>
      <c r="C26" s="480">
        <v>4864838</v>
      </c>
      <c r="D26" s="46" t="s">
        <v>12</v>
      </c>
      <c r="E26" s="47" t="s">
        <v>354</v>
      </c>
      <c r="F26" s="489">
        <v>1000</v>
      </c>
      <c r="G26" s="438">
        <v>999936</v>
      </c>
      <c r="H26" s="439">
        <v>999954</v>
      </c>
      <c r="I26" s="509">
        <f t="shared" si="8"/>
        <v>-18</v>
      </c>
      <c r="J26" s="509">
        <f t="shared" si="3"/>
        <v>-18000</v>
      </c>
      <c r="K26" s="509">
        <f t="shared" si="0"/>
        <v>-0.018</v>
      </c>
      <c r="L26" s="438">
        <v>27536</v>
      </c>
      <c r="M26" s="439">
        <v>27536</v>
      </c>
      <c r="N26" s="509">
        <f t="shared" si="9"/>
        <v>0</v>
      </c>
      <c r="O26" s="509">
        <f t="shared" si="5"/>
        <v>0</v>
      </c>
      <c r="P26" s="509">
        <f t="shared" si="1"/>
        <v>0</v>
      </c>
      <c r="Q26" s="180"/>
    </row>
    <row r="27" spans="1:17" ht="15.75" customHeight="1">
      <c r="A27" s="474">
        <v>17</v>
      </c>
      <c r="B27" s="475" t="s">
        <v>124</v>
      </c>
      <c r="C27" s="480">
        <v>4864839</v>
      </c>
      <c r="D27" s="46" t="s">
        <v>12</v>
      </c>
      <c r="E27" s="47" t="s">
        <v>354</v>
      </c>
      <c r="F27" s="489">
        <v>1000</v>
      </c>
      <c r="G27" s="438">
        <v>1599</v>
      </c>
      <c r="H27" s="439">
        <v>1541</v>
      </c>
      <c r="I27" s="509">
        <f t="shared" si="8"/>
        <v>58</v>
      </c>
      <c r="J27" s="509">
        <f t="shared" si="3"/>
        <v>58000</v>
      </c>
      <c r="K27" s="509">
        <f t="shared" si="0"/>
        <v>0.058</v>
      </c>
      <c r="L27" s="438">
        <v>9303</v>
      </c>
      <c r="M27" s="439">
        <v>9303</v>
      </c>
      <c r="N27" s="509">
        <f t="shared" si="9"/>
        <v>0</v>
      </c>
      <c r="O27" s="509">
        <f t="shared" si="5"/>
        <v>0</v>
      </c>
      <c r="P27" s="509">
        <f t="shared" si="1"/>
        <v>0</v>
      </c>
      <c r="Q27" s="180"/>
    </row>
    <row r="28" spans="1:17" ht="15.75" customHeight="1">
      <c r="A28" s="474">
        <v>18</v>
      </c>
      <c r="B28" s="475" t="s">
        <v>127</v>
      </c>
      <c r="C28" s="480">
        <v>4864788</v>
      </c>
      <c r="D28" s="46" t="s">
        <v>12</v>
      </c>
      <c r="E28" s="47" t="s">
        <v>354</v>
      </c>
      <c r="F28" s="489">
        <v>100</v>
      </c>
      <c r="G28" s="438">
        <v>11127</v>
      </c>
      <c r="H28" s="439">
        <v>10553</v>
      </c>
      <c r="I28" s="509">
        <f t="shared" si="8"/>
        <v>574</v>
      </c>
      <c r="J28" s="509">
        <f t="shared" si="3"/>
        <v>57400</v>
      </c>
      <c r="K28" s="509">
        <f t="shared" si="0"/>
        <v>0.0574</v>
      </c>
      <c r="L28" s="438">
        <v>250</v>
      </c>
      <c r="M28" s="439">
        <v>250</v>
      </c>
      <c r="N28" s="509">
        <f t="shared" si="9"/>
        <v>0</v>
      </c>
      <c r="O28" s="509">
        <f t="shared" si="5"/>
        <v>0</v>
      </c>
      <c r="P28" s="509">
        <f t="shared" si="1"/>
        <v>0</v>
      </c>
      <c r="Q28" s="180"/>
    </row>
    <row r="29" spans="1:17" ht="15.75" customHeight="1">
      <c r="A29" s="474">
        <v>19</v>
      </c>
      <c r="B29" s="475" t="s">
        <v>125</v>
      </c>
      <c r="C29" s="480">
        <v>4864883</v>
      </c>
      <c r="D29" s="46" t="s">
        <v>12</v>
      </c>
      <c r="E29" s="47" t="s">
        <v>354</v>
      </c>
      <c r="F29" s="489">
        <v>1000</v>
      </c>
      <c r="G29" s="438">
        <v>996829</v>
      </c>
      <c r="H29" s="439">
        <v>996996</v>
      </c>
      <c r="I29" s="509">
        <f t="shared" si="8"/>
        <v>-167</v>
      </c>
      <c r="J29" s="509">
        <f t="shared" si="3"/>
        <v>-167000</v>
      </c>
      <c r="K29" s="509">
        <f t="shared" si="0"/>
        <v>-0.167</v>
      </c>
      <c r="L29" s="438">
        <v>14136</v>
      </c>
      <c r="M29" s="439">
        <v>14136</v>
      </c>
      <c r="N29" s="509">
        <f t="shared" si="9"/>
        <v>0</v>
      </c>
      <c r="O29" s="509">
        <f t="shared" si="5"/>
        <v>0</v>
      </c>
      <c r="P29" s="509">
        <f t="shared" si="1"/>
        <v>0</v>
      </c>
      <c r="Q29" s="180"/>
    </row>
    <row r="30" spans="1:17" ht="11.25" customHeight="1">
      <c r="A30" s="474"/>
      <c r="B30" s="477" t="s">
        <v>102</v>
      </c>
      <c r="C30" s="480"/>
      <c r="D30" s="46"/>
      <c r="E30" s="46"/>
      <c r="F30" s="489"/>
      <c r="G30" s="438"/>
      <c r="H30" s="439"/>
      <c r="I30" s="21"/>
      <c r="J30" s="21"/>
      <c r="K30" s="239"/>
      <c r="L30" s="100"/>
      <c r="M30" s="21"/>
      <c r="N30" s="21"/>
      <c r="O30" s="21"/>
      <c r="P30" s="239"/>
      <c r="Q30" s="180"/>
    </row>
    <row r="31" spans="1:17" ht="15.75" customHeight="1">
      <c r="A31" s="474">
        <v>20</v>
      </c>
      <c r="B31" s="475" t="s">
        <v>103</v>
      </c>
      <c r="C31" s="480">
        <v>4865041</v>
      </c>
      <c r="D31" s="46" t="s">
        <v>12</v>
      </c>
      <c r="E31" s="47" t="s">
        <v>354</v>
      </c>
      <c r="F31" s="489">
        <v>1100</v>
      </c>
      <c r="G31" s="438">
        <v>999998</v>
      </c>
      <c r="H31" s="439">
        <v>999998</v>
      </c>
      <c r="I31" s="509">
        <f>G31-H31</f>
        <v>0</v>
      </c>
      <c r="J31" s="509">
        <f t="shared" si="3"/>
        <v>0</v>
      </c>
      <c r="K31" s="509">
        <f t="shared" si="0"/>
        <v>0</v>
      </c>
      <c r="L31" s="438">
        <v>701239</v>
      </c>
      <c r="M31" s="439">
        <v>704323</v>
      </c>
      <c r="N31" s="509">
        <f>L31-M31</f>
        <v>-3084</v>
      </c>
      <c r="O31" s="509">
        <f t="shared" si="5"/>
        <v>-3392400</v>
      </c>
      <c r="P31" s="509">
        <f t="shared" si="1"/>
        <v>-3.3924</v>
      </c>
      <c r="Q31" s="180"/>
    </row>
    <row r="32" spans="1:17" ht="15.75" customHeight="1">
      <c r="A32" s="474">
        <v>21</v>
      </c>
      <c r="B32" s="475" t="s">
        <v>104</v>
      </c>
      <c r="C32" s="480">
        <v>4865042</v>
      </c>
      <c r="D32" s="46" t="s">
        <v>12</v>
      </c>
      <c r="E32" s="47" t="s">
        <v>354</v>
      </c>
      <c r="F32" s="489">
        <v>1100</v>
      </c>
      <c r="G32" s="438">
        <v>999998</v>
      </c>
      <c r="H32" s="439">
        <v>999998</v>
      </c>
      <c r="I32" s="509">
        <f>G32-H32</f>
        <v>0</v>
      </c>
      <c r="J32" s="509">
        <f t="shared" si="3"/>
        <v>0</v>
      </c>
      <c r="K32" s="509">
        <f t="shared" si="0"/>
        <v>0</v>
      </c>
      <c r="L32" s="438">
        <v>732861</v>
      </c>
      <c r="M32" s="439">
        <v>736821</v>
      </c>
      <c r="N32" s="509">
        <f>L32-M32</f>
        <v>-3960</v>
      </c>
      <c r="O32" s="509">
        <f t="shared" si="5"/>
        <v>-4356000</v>
      </c>
      <c r="P32" s="509">
        <f t="shared" si="1"/>
        <v>-4.356</v>
      </c>
      <c r="Q32" s="180"/>
    </row>
    <row r="33" spans="1:17" s="713" customFormat="1" ht="15.75" customHeight="1">
      <c r="A33" s="474">
        <v>22</v>
      </c>
      <c r="B33" s="475" t="s">
        <v>375</v>
      </c>
      <c r="C33" s="480">
        <v>4864943</v>
      </c>
      <c r="D33" s="46" t="s">
        <v>12</v>
      </c>
      <c r="E33" s="47" t="s">
        <v>354</v>
      </c>
      <c r="F33" s="489">
        <v>1000</v>
      </c>
      <c r="G33" s="441">
        <v>984856</v>
      </c>
      <c r="H33" s="442">
        <v>984856</v>
      </c>
      <c r="I33" s="349">
        <f>G33-H33</f>
        <v>0</v>
      </c>
      <c r="J33" s="349">
        <f>$F33*I33</f>
        <v>0</v>
      </c>
      <c r="K33" s="349">
        <f>J33/1000000</f>
        <v>0</v>
      </c>
      <c r="L33" s="441">
        <v>9080</v>
      </c>
      <c r="M33" s="442">
        <v>9080</v>
      </c>
      <c r="N33" s="349">
        <f>L33-M33</f>
        <v>0</v>
      </c>
      <c r="O33" s="349">
        <f>$F33*N33</f>
        <v>0</v>
      </c>
      <c r="P33" s="349">
        <f>O33/1000000</f>
        <v>0</v>
      </c>
      <c r="Q33" s="722"/>
    </row>
    <row r="34" spans="1:17" ht="15.75" customHeight="1">
      <c r="A34" s="474"/>
      <c r="B34" s="477" t="s">
        <v>34</v>
      </c>
      <c r="C34" s="480"/>
      <c r="D34" s="46"/>
      <c r="E34" s="46"/>
      <c r="F34" s="489"/>
      <c r="G34" s="438"/>
      <c r="H34" s="439"/>
      <c r="I34" s="509"/>
      <c r="J34" s="509"/>
      <c r="K34" s="239">
        <f>SUM(K16:K33)</f>
        <v>-0.9280499999999999</v>
      </c>
      <c r="L34" s="510"/>
      <c r="M34" s="509"/>
      <c r="N34" s="509"/>
      <c r="O34" s="509"/>
      <c r="P34" s="239">
        <f>SUM(P16:P33)</f>
        <v>-7.74225</v>
      </c>
      <c r="Q34" s="180"/>
    </row>
    <row r="35" spans="1:17" ht="15.75" customHeight="1">
      <c r="A35" s="474">
        <v>23</v>
      </c>
      <c r="B35" s="475" t="s">
        <v>105</v>
      </c>
      <c r="C35" s="480">
        <v>4864910</v>
      </c>
      <c r="D35" s="46" t="s">
        <v>12</v>
      </c>
      <c r="E35" s="47" t="s">
        <v>354</v>
      </c>
      <c r="F35" s="489">
        <v>-1000</v>
      </c>
      <c r="G35" s="438">
        <v>955430</v>
      </c>
      <c r="H35" s="439">
        <v>955465</v>
      </c>
      <c r="I35" s="509">
        <f>G35-H35</f>
        <v>-35</v>
      </c>
      <c r="J35" s="509">
        <f t="shared" si="3"/>
        <v>35000</v>
      </c>
      <c r="K35" s="509">
        <f t="shared" si="0"/>
        <v>0.035</v>
      </c>
      <c r="L35" s="438">
        <v>949049</v>
      </c>
      <c r="M35" s="439">
        <v>949290</v>
      </c>
      <c r="N35" s="509">
        <f>L35-M35</f>
        <v>-241</v>
      </c>
      <c r="O35" s="509">
        <f t="shared" si="5"/>
        <v>241000</v>
      </c>
      <c r="P35" s="509">
        <f t="shared" si="1"/>
        <v>0.241</v>
      </c>
      <c r="Q35" s="180"/>
    </row>
    <row r="36" spans="1:17" ht="15.75" customHeight="1">
      <c r="A36" s="474">
        <v>24</v>
      </c>
      <c r="B36" s="475" t="s">
        <v>106</v>
      </c>
      <c r="C36" s="480">
        <v>4864911</v>
      </c>
      <c r="D36" s="46" t="s">
        <v>12</v>
      </c>
      <c r="E36" s="47" t="s">
        <v>354</v>
      </c>
      <c r="F36" s="489">
        <v>-1000</v>
      </c>
      <c r="G36" s="438">
        <v>963790</v>
      </c>
      <c r="H36" s="439">
        <v>964609</v>
      </c>
      <c r="I36" s="509">
        <f>G36-H36</f>
        <v>-819</v>
      </c>
      <c r="J36" s="509">
        <f t="shared" si="3"/>
        <v>819000</v>
      </c>
      <c r="K36" s="509">
        <f t="shared" si="0"/>
        <v>0.819</v>
      </c>
      <c r="L36" s="438">
        <v>955463</v>
      </c>
      <c r="M36" s="439">
        <v>955464</v>
      </c>
      <c r="N36" s="509">
        <f>L36-M36</f>
        <v>-1</v>
      </c>
      <c r="O36" s="509">
        <f t="shared" si="5"/>
        <v>1000</v>
      </c>
      <c r="P36" s="509">
        <f t="shared" si="1"/>
        <v>0.001</v>
      </c>
      <c r="Q36" s="180"/>
    </row>
    <row r="37" spans="1:17" ht="15.75" customHeight="1">
      <c r="A37" s="474">
        <v>25</v>
      </c>
      <c r="B37" s="528" t="s">
        <v>148</v>
      </c>
      <c r="C37" s="490">
        <v>4902528</v>
      </c>
      <c r="D37" s="13" t="s">
        <v>12</v>
      </c>
      <c r="E37" s="47" t="s">
        <v>354</v>
      </c>
      <c r="F37" s="490">
        <v>300</v>
      </c>
      <c r="G37" s="438">
        <v>22</v>
      </c>
      <c r="H37" s="439">
        <v>22</v>
      </c>
      <c r="I37" s="509">
        <f>G37-H37</f>
        <v>0</v>
      </c>
      <c r="J37" s="509">
        <f>$F37*I37</f>
        <v>0</v>
      </c>
      <c r="K37" s="509">
        <f>J37/1000000</f>
        <v>0</v>
      </c>
      <c r="L37" s="438">
        <v>381</v>
      </c>
      <c r="M37" s="439">
        <v>381</v>
      </c>
      <c r="N37" s="509">
        <f>L37-M37</f>
        <v>0</v>
      </c>
      <c r="O37" s="509">
        <f>$F37*N37</f>
        <v>0</v>
      </c>
      <c r="P37" s="509">
        <f>O37/1000000</f>
        <v>0</v>
      </c>
      <c r="Q37" s="548"/>
    </row>
    <row r="38" spans="1:17" ht="13.5" customHeight="1">
      <c r="A38" s="474"/>
      <c r="B38" s="477" t="s">
        <v>28</v>
      </c>
      <c r="C38" s="480"/>
      <c r="D38" s="46"/>
      <c r="E38" s="46"/>
      <c r="F38" s="489"/>
      <c r="G38" s="438"/>
      <c r="H38" s="439"/>
      <c r="I38" s="509"/>
      <c r="J38" s="509"/>
      <c r="K38" s="509"/>
      <c r="L38" s="510"/>
      <c r="M38" s="509"/>
      <c r="N38" s="509"/>
      <c r="O38" s="509"/>
      <c r="P38" s="509"/>
      <c r="Q38" s="180"/>
    </row>
    <row r="39" spans="1:17" ht="15">
      <c r="A39" s="474">
        <v>26</v>
      </c>
      <c r="B39" s="422" t="s">
        <v>48</v>
      </c>
      <c r="C39" s="480">
        <v>5128409</v>
      </c>
      <c r="D39" s="50" t="s">
        <v>12</v>
      </c>
      <c r="E39" s="47" t="s">
        <v>354</v>
      </c>
      <c r="F39" s="489">
        <v>1000</v>
      </c>
      <c r="G39" s="441">
        <v>538</v>
      </c>
      <c r="H39" s="442">
        <v>531</v>
      </c>
      <c r="I39" s="349">
        <f>G39-H39</f>
        <v>7</v>
      </c>
      <c r="J39" s="349">
        <f t="shared" si="3"/>
        <v>7000</v>
      </c>
      <c r="K39" s="349">
        <f t="shared" si="0"/>
        <v>0.007</v>
      </c>
      <c r="L39" s="441">
        <v>5938</v>
      </c>
      <c r="M39" s="442">
        <v>6075</v>
      </c>
      <c r="N39" s="349">
        <f>L39-M39</f>
        <v>-137</v>
      </c>
      <c r="O39" s="349">
        <f t="shared" si="5"/>
        <v>-137000</v>
      </c>
      <c r="P39" s="349">
        <f t="shared" si="1"/>
        <v>-0.137</v>
      </c>
      <c r="Q39" s="569"/>
    </row>
    <row r="40" spans="1:17" ht="15.75" customHeight="1">
      <c r="A40" s="474"/>
      <c r="B40" s="477" t="s">
        <v>107</v>
      </c>
      <c r="C40" s="480"/>
      <c r="D40" s="46"/>
      <c r="E40" s="46"/>
      <c r="F40" s="489"/>
      <c r="G40" s="438"/>
      <c r="H40" s="439"/>
      <c r="I40" s="509"/>
      <c r="J40" s="509"/>
      <c r="K40" s="509"/>
      <c r="L40" s="510"/>
      <c r="M40" s="509"/>
      <c r="N40" s="509"/>
      <c r="O40" s="509"/>
      <c r="P40" s="509"/>
      <c r="Q40" s="180"/>
    </row>
    <row r="41" spans="1:17" s="713" customFormat="1" ht="15.75" customHeight="1">
      <c r="A41" s="474">
        <v>27</v>
      </c>
      <c r="B41" s="475" t="s">
        <v>108</v>
      </c>
      <c r="C41" s="480">
        <v>4864962</v>
      </c>
      <c r="D41" s="46" t="s">
        <v>12</v>
      </c>
      <c r="E41" s="47" t="s">
        <v>354</v>
      </c>
      <c r="F41" s="489">
        <v>-1000</v>
      </c>
      <c r="G41" s="441">
        <v>53652</v>
      </c>
      <c r="H41" s="442">
        <v>52453</v>
      </c>
      <c r="I41" s="349">
        <f>G41-H41</f>
        <v>1199</v>
      </c>
      <c r="J41" s="349">
        <f t="shared" si="3"/>
        <v>-1199000</v>
      </c>
      <c r="K41" s="349">
        <f t="shared" si="0"/>
        <v>-1.199</v>
      </c>
      <c r="L41" s="441">
        <v>974188</v>
      </c>
      <c r="M41" s="442">
        <v>974199</v>
      </c>
      <c r="N41" s="349">
        <f>L41-M41</f>
        <v>-11</v>
      </c>
      <c r="O41" s="349">
        <f t="shared" si="5"/>
        <v>11000</v>
      </c>
      <c r="P41" s="349">
        <f t="shared" si="1"/>
        <v>0.011</v>
      </c>
      <c r="Q41" s="722"/>
    </row>
    <row r="42" spans="1:17" ht="15.75" customHeight="1">
      <c r="A42" s="474">
        <v>28</v>
      </c>
      <c r="B42" s="475" t="s">
        <v>109</v>
      </c>
      <c r="C42" s="480">
        <v>4865033</v>
      </c>
      <c r="D42" s="46" t="s">
        <v>12</v>
      </c>
      <c r="E42" s="47" t="s">
        <v>354</v>
      </c>
      <c r="F42" s="489">
        <v>-1000</v>
      </c>
      <c r="G42" s="438">
        <v>41229</v>
      </c>
      <c r="H42" s="439">
        <v>39687</v>
      </c>
      <c r="I42" s="509">
        <f>G42-H42</f>
        <v>1542</v>
      </c>
      <c r="J42" s="509">
        <f t="shared" si="3"/>
        <v>-1542000</v>
      </c>
      <c r="K42" s="509">
        <f t="shared" si="0"/>
        <v>-1.542</v>
      </c>
      <c r="L42" s="438">
        <v>969806</v>
      </c>
      <c r="M42" s="439">
        <v>969805</v>
      </c>
      <c r="N42" s="509">
        <f>L42-M42</f>
        <v>1</v>
      </c>
      <c r="O42" s="509">
        <f t="shared" si="5"/>
        <v>-1000</v>
      </c>
      <c r="P42" s="509">
        <f t="shared" si="1"/>
        <v>-0.001</v>
      </c>
      <c r="Q42" s="180"/>
    </row>
    <row r="43" spans="1:17" ht="15.75" customHeight="1">
      <c r="A43" s="474">
        <v>29</v>
      </c>
      <c r="B43" s="475" t="s">
        <v>110</v>
      </c>
      <c r="C43" s="480">
        <v>5128420</v>
      </c>
      <c r="D43" s="46" t="s">
        <v>12</v>
      </c>
      <c r="E43" s="47" t="s">
        <v>354</v>
      </c>
      <c r="F43" s="489">
        <v>-1000</v>
      </c>
      <c r="G43" s="438">
        <v>996580</v>
      </c>
      <c r="H43" s="439">
        <v>996256</v>
      </c>
      <c r="I43" s="509">
        <f>G43-H43</f>
        <v>324</v>
      </c>
      <c r="J43" s="509">
        <f t="shared" si="3"/>
        <v>-324000</v>
      </c>
      <c r="K43" s="509">
        <f t="shared" si="0"/>
        <v>-0.324</v>
      </c>
      <c r="L43" s="438">
        <v>995537</v>
      </c>
      <c r="M43" s="439">
        <v>995576</v>
      </c>
      <c r="N43" s="509">
        <f>L43-M43</f>
        <v>-39</v>
      </c>
      <c r="O43" s="509">
        <f t="shared" si="5"/>
        <v>39000</v>
      </c>
      <c r="P43" s="509">
        <f t="shared" si="1"/>
        <v>0.039</v>
      </c>
      <c r="Q43" s="566"/>
    </row>
    <row r="44" spans="1:17" s="713" customFormat="1" ht="15.75" customHeight="1">
      <c r="A44" s="474">
        <v>30</v>
      </c>
      <c r="B44" s="422" t="s">
        <v>111</v>
      </c>
      <c r="C44" s="480">
        <v>4864906</v>
      </c>
      <c r="D44" s="46" t="s">
        <v>12</v>
      </c>
      <c r="E44" s="47" t="s">
        <v>354</v>
      </c>
      <c r="F44" s="489">
        <v>-1000</v>
      </c>
      <c r="G44" s="441">
        <v>999337</v>
      </c>
      <c r="H44" s="442">
        <v>999675</v>
      </c>
      <c r="I44" s="349">
        <f>G44-H44</f>
        <v>-338</v>
      </c>
      <c r="J44" s="349">
        <f>$F44*I44</f>
        <v>338000</v>
      </c>
      <c r="K44" s="349">
        <f>J44/1000000</f>
        <v>0.338</v>
      </c>
      <c r="L44" s="441">
        <v>999839</v>
      </c>
      <c r="M44" s="442">
        <v>999997</v>
      </c>
      <c r="N44" s="349">
        <f>L44-M44</f>
        <v>-158</v>
      </c>
      <c r="O44" s="349">
        <f>$F44*N44</f>
        <v>158000</v>
      </c>
      <c r="P44" s="349">
        <f>O44/1000000</f>
        <v>0.158</v>
      </c>
      <c r="Q44" s="785"/>
    </row>
    <row r="45" spans="1:17" ht="13.5" customHeight="1">
      <c r="A45" s="474"/>
      <c r="B45" s="477" t="s">
        <v>419</v>
      </c>
      <c r="C45" s="480"/>
      <c r="D45" s="738"/>
      <c r="E45" s="739"/>
      <c r="F45" s="489"/>
      <c r="G45" s="510"/>
      <c r="H45" s="509"/>
      <c r="I45" s="509"/>
      <c r="J45" s="509"/>
      <c r="K45" s="509"/>
      <c r="L45" s="510"/>
      <c r="M45" s="509"/>
      <c r="N45" s="509"/>
      <c r="O45" s="509"/>
      <c r="P45" s="509"/>
      <c r="Q45" s="226"/>
    </row>
    <row r="46" spans="1:17" s="713" customFormat="1" ht="15.75" customHeight="1">
      <c r="A46" s="474">
        <v>31</v>
      </c>
      <c r="B46" s="475" t="s">
        <v>108</v>
      </c>
      <c r="C46" s="480">
        <v>4865002</v>
      </c>
      <c r="D46" s="738" t="s">
        <v>12</v>
      </c>
      <c r="E46" s="739" t="s">
        <v>354</v>
      </c>
      <c r="F46" s="489">
        <v>-2000</v>
      </c>
      <c r="G46" s="441">
        <v>3004</v>
      </c>
      <c r="H46" s="442">
        <v>3096</v>
      </c>
      <c r="I46" s="349">
        <f>G46-H46</f>
        <v>-92</v>
      </c>
      <c r="J46" s="349">
        <f>$F46*I46</f>
        <v>184000</v>
      </c>
      <c r="K46" s="349">
        <f>J46/1000000</f>
        <v>0.184</v>
      </c>
      <c r="L46" s="441">
        <v>999790</v>
      </c>
      <c r="M46" s="442">
        <v>999790</v>
      </c>
      <c r="N46" s="349">
        <f>L46-M46</f>
        <v>0</v>
      </c>
      <c r="O46" s="349">
        <f>$F46*N46</f>
        <v>0</v>
      </c>
      <c r="P46" s="349">
        <f>O46/1000000</f>
        <v>0</v>
      </c>
      <c r="Q46" s="763"/>
    </row>
    <row r="47" spans="1:17" s="713" customFormat="1" ht="15.75" customHeight="1">
      <c r="A47" s="474">
        <v>32</v>
      </c>
      <c r="B47" s="475" t="s">
        <v>422</v>
      </c>
      <c r="C47" s="480">
        <v>5128431</v>
      </c>
      <c r="D47" s="738" t="s">
        <v>12</v>
      </c>
      <c r="E47" s="739" t="s">
        <v>354</v>
      </c>
      <c r="F47" s="489">
        <v>-2000</v>
      </c>
      <c r="G47" s="441">
        <v>999445</v>
      </c>
      <c r="H47" s="442">
        <v>999648</v>
      </c>
      <c r="I47" s="349">
        <f>G47-H47</f>
        <v>-203</v>
      </c>
      <c r="J47" s="349">
        <f>$F47*I47</f>
        <v>406000</v>
      </c>
      <c r="K47" s="349">
        <f>J47/1000000</f>
        <v>0.406</v>
      </c>
      <c r="L47" s="441">
        <v>999999</v>
      </c>
      <c r="M47" s="442">
        <v>999999</v>
      </c>
      <c r="N47" s="349">
        <f>L47-M47</f>
        <v>0</v>
      </c>
      <c r="O47" s="349">
        <f>$F47*N47</f>
        <v>0</v>
      </c>
      <c r="P47" s="349">
        <f>O47/1000000</f>
        <v>0</v>
      </c>
      <c r="Q47" s="741"/>
    </row>
    <row r="48" spans="1:17" s="713" customFormat="1" ht="15.75" customHeight="1">
      <c r="A48" s="474">
        <v>33</v>
      </c>
      <c r="B48" s="475" t="s">
        <v>420</v>
      </c>
      <c r="C48" s="480">
        <v>5128452</v>
      </c>
      <c r="D48" s="738" t="s">
        <v>12</v>
      </c>
      <c r="E48" s="739" t="s">
        <v>354</v>
      </c>
      <c r="F48" s="489">
        <v>-1000</v>
      </c>
      <c r="G48" s="441">
        <v>465</v>
      </c>
      <c r="H48" s="442">
        <v>1443</v>
      </c>
      <c r="I48" s="349">
        <f>G48-H48</f>
        <v>-978</v>
      </c>
      <c r="J48" s="349">
        <f>$F48*I48</f>
        <v>978000</v>
      </c>
      <c r="K48" s="349">
        <f>J48/1000000</f>
        <v>0.978</v>
      </c>
      <c r="L48" s="441">
        <v>999998</v>
      </c>
      <c r="M48" s="442">
        <v>999998</v>
      </c>
      <c r="N48" s="349">
        <f>L48-M48</f>
        <v>0</v>
      </c>
      <c r="O48" s="349">
        <f>$F48*N48</f>
        <v>0</v>
      </c>
      <c r="P48" s="349">
        <f>O48/1000000</f>
        <v>0</v>
      </c>
      <c r="Q48" s="763"/>
    </row>
    <row r="49" spans="1:17" ht="15" customHeight="1">
      <c r="A49" s="474"/>
      <c r="B49" s="477" t="s">
        <v>44</v>
      </c>
      <c r="C49" s="480"/>
      <c r="D49" s="46"/>
      <c r="E49" s="46"/>
      <c r="F49" s="489"/>
      <c r="G49" s="438"/>
      <c r="H49" s="439"/>
      <c r="I49" s="509"/>
      <c r="J49" s="509"/>
      <c r="K49" s="509"/>
      <c r="L49" s="510"/>
      <c r="M49" s="509"/>
      <c r="N49" s="509"/>
      <c r="O49" s="509"/>
      <c r="P49" s="509"/>
      <c r="Q49" s="180"/>
    </row>
    <row r="50" spans="1:17" ht="11.25" customHeight="1">
      <c r="A50" s="474"/>
      <c r="B50" s="476" t="s">
        <v>18</v>
      </c>
      <c r="C50" s="480"/>
      <c r="D50" s="50"/>
      <c r="E50" s="50"/>
      <c r="F50" s="489"/>
      <c r="G50" s="438"/>
      <c r="H50" s="439"/>
      <c r="I50" s="509"/>
      <c r="J50" s="509"/>
      <c r="K50" s="509"/>
      <c r="L50" s="510"/>
      <c r="M50" s="509"/>
      <c r="N50" s="509"/>
      <c r="O50" s="509"/>
      <c r="P50" s="509"/>
      <c r="Q50" s="180"/>
    </row>
    <row r="51" spans="1:17" ht="15.75" customHeight="1">
      <c r="A51" s="474">
        <v>34</v>
      </c>
      <c r="B51" s="475" t="s">
        <v>19</v>
      </c>
      <c r="C51" s="480">
        <v>4864808</v>
      </c>
      <c r="D51" s="46" t="s">
        <v>12</v>
      </c>
      <c r="E51" s="47" t="s">
        <v>354</v>
      </c>
      <c r="F51" s="489">
        <v>200</v>
      </c>
      <c r="G51" s="438">
        <v>9460</v>
      </c>
      <c r="H51" s="439">
        <v>8299</v>
      </c>
      <c r="I51" s="509">
        <f>G51-H51</f>
        <v>1161</v>
      </c>
      <c r="J51" s="509">
        <f>$F51*I51</f>
        <v>232200</v>
      </c>
      <c r="K51" s="509">
        <f>J51/1000000</f>
        <v>0.2322</v>
      </c>
      <c r="L51" s="438">
        <v>15689</v>
      </c>
      <c r="M51" s="439">
        <v>15152</v>
      </c>
      <c r="N51" s="509">
        <f>L51-M51</f>
        <v>537</v>
      </c>
      <c r="O51" s="509">
        <f>$F51*N51</f>
        <v>107400</v>
      </c>
      <c r="P51" s="509">
        <f>O51/1000000</f>
        <v>0.1074</v>
      </c>
      <c r="Q51" s="565"/>
    </row>
    <row r="52" spans="1:17" s="713" customFormat="1" ht="15.75" customHeight="1">
      <c r="A52" s="474">
        <v>35</v>
      </c>
      <c r="B52" s="475" t="s">
        <v>20</v>
      </c>
      <c r="C52" s="480">
        <v>4864877</v>
      </c>
      <c r="D52" s="46" t="s">
        <v>12</v>
      </c>
      <c r="E52" s="47" t="s">
        <v>354</v>
      </c>
      <c r="F52" s="489">
        <v>1000</v>
      </c>
      <c r="G52" s="441">
        <v>999280</v>
      </c>
      <c r="H52" s="442">
        <v>999291</v>
      </c>
      <c r="I52" s="349">
        <f>G52-H52</f>
        <v>-11</v>
      </c>
      <c r="J52" s="349">
        <f>$F52*I52</f>
        <v>-11000</v>
      </c>
      <c r="K52" s="349">
        <f>J52/1000000</f>
        <v>-0.011</v>
      </c>
      <c r="L52" s="441">
        <v>936</v>
      </c>
      <c r="M52" s="442">
        <v>936</v>
      </c>
      <c r="N52" s="349">
        <f>L52-M52</f>
        <v>0</v>
      </c>
      <c r="O52" s="349">
        <f>$F52*N52</f>
        <v>0</v>
      </c>
      <c r="P52" s="349">
        <f>O52/1000000</f>
        <v>0</v>
      </c>
      <c r="Q52" s="722" t="s">
        <v>437</v>
      </c>
    </row>
    <row r="53" spans="1:17" s="713" customFormat="1" ht="13.5" customHeight="1">
      <c r="A53" s="474"/>
      <c r="B53" s="475"/>
      <c r="C53" s="480">
        <v>4864855</v>
      </c>
      <c r="D53" s="46" t="s">
        <v>12</v>
      </c>
      <c r="E53" s="47" t="s">
        <v>354</v>
      </c>
      <c r="F53" s="489">
        <v>1000</v>
      </c>
      <c r="G53" s="441">
        <v>14206</v>
      </c>
      <c r="H53" s="442">
        <v>14227</v>
      </c>
      <c r="I53" s="349">
        <f>G53-H53</f>
        <v>-21</v>
      </c>
      <c r="J53" s="349">
        <f>$F53*I53</f>
        <v>-21000</v>
      </c>
      <c r="K53" s="349">
        <f>J53/1000000</f>
        <v>-0.021</v>
      </c>
      <c r="L53" s="441">
        <v>34768</v>
      </c>
      <c r="M53" s="442">
        <v>34773</v>
      </c>
      <c r="N53" s="349">
        <f>L53-M53</f>
        <v>-5</v>
      </c>
      <c r="O53" s="349">
        <f>$F53*N53</f>
        <v>-5000</v>
      </c>
      <c r="P53" s="349">
        <f>O53/1000000</f>
        <v>-0.005</v>
      </c>
      <c r="Q53" s="722" t="s">
        <v>447</v>
      </c>
    </row>
    <row r="54" spans="1:17" ht="12.75" customHeight="1">
      <c r="A54" s="474"/>
      <c r="B54" s="477" t="s">
        <v>121</v>
      </c>
      <c r="C54" s="480"/>
      <c r="D54" s="46"/>
      <c r="E54" s="46"/>
      <c r="F54" s="489"/>
      <c r="G54" s="438"/>
      <c r="H54" s="439"/>
      <c r="I54" s="509"/>
      <c r="J54" s="509"/>
      <c r="K54" s="509"/>
      <c r="L54" s="510"/>
      <c r="M54" s="509"/>
      <c r="N54" s="509"/>
      <c r="O54" s="509"/>
      <c r="P54" s="509"/>
      <c r="Q54" s="180"/>
    </row>
    <row r="55" spans="1:17" ht="15.75" customHeight="1">
      <c r="A55" s="474">
        <v>36</v>
      </c>
      <c r="B55" s="475" t="s">
        <v>122</v>
      </c>
      <c r="C55" s="480">
        <v>4865134</v>
      </c>
      <c r="D55" s="46" t="s">
        <v>12</v>
      </c>
      <c r="E55" s="47" t="s">
        <v>354</v>
      </c>
      <c r="F55" s="489">
        <v>100</v>
      </c>
      <c r="G55" s="438">
        <v>98167</v>
      </c>
      <c r="H55" s="439">
        <v>98210</v>
      </c>
      <c r="I55" s="509">
        <f>G55-H55</f>
        <v>-43</v>
      </c>
      <c r="J55" s="509">
        <f t="shared" si="3"/>
        <v>-4300</v>
      </c>
      <c r="K55" s="509">
        <f t="shared" si="0"/>
        <v>-0.0043</v>
      </c>
      <c r="L55" s="438">
        <v>1585</v>
      </c>
      <c r="M55" s="439">
        <v>1595</v>
      </c>
      <c r="N55" s="509">
        <f>L55-M55</f>
        <v>-10</v>
      </c>
      <c r="O55" s="509">
        <f t="shared" si="5"/>
        <v>-1000</v>
      </c>
      <c r="P55" s="509">
        <f t="shared" si="1"/>
        <v>-0.001</v>
      </c>
      <c r="Q55" s="180"/>
    </row>
    <row r="56" spans="1:17" ht="15.75" customHeight="1" thickBot="1">
      <c r="A56" s="459">
        <v>37</v>
      </c>
      <c r="B56" s="423" t="s">
        <v>123</v>
      </c>
      <c r="C56" s="481">
        <v>4865135</v>
      </c>
      <c r="D56" s="55" t="s">
        <v>12</v>
      </c>
      <c r="E56" s="53" t="s">
        <v>354</v>
      </c>
      <c r="F56" s="491">
        <v>100</v>
      </c>
      <c r="G56" s="443">
        <v>148875</v>
      </c>
      <c r="H56" s="443">
        <v>150042</v>
      </c>
      <c r="I56" s="511">
        <f>G56-H56</f>
        <v>-1167</v>
      </c>
      <c r="J56" s="511">
        <f t="shared" si="3"/>
        <v>-116700</v>
      </c>
      <c r="K56" s="744">
        <f t="shared" si="0"/>
        <v>-0.1167</v>
      </c>
      <c r="L56" s="443">
        <v>4469</v>
      </c>
      <c r="M56" s="443">
        <v>4530</v>
      </c>
      <c r="N56" s="511">
        <f>L56-M56</f>
        <v>-61</v>
      </c>
      <c r="O56" s="511">
        <f t="shared" si="5"/>
        <v>-6100</v>
      </c>
      <c r="P56" s="744">
        <f t="shared" si="1"/>
        <v>-0.0061</v>
      </c>
      <c r="Q56" s="180"/>
    </row>
    <row r="57" spans="2:16" ht="17.25" thickTop="1">
      <c r="B57" s="17" t="s">
        <v>142</v>
      </c>
      <c r="F57" s="240"/>
      <c r="I57" s="18"/>
      <c r="J57" s="18"/>
      <c r="K57" s="516">
        <f>SUM(K8:K56)-K34</f>
        <v>-1.0547499999999994</v>
      </c>
      <c r="N57" s="18"/>
      <c r="O57" s="18"/>
      <c r="P57" s="516">
        <f>SUM(P8:P56)-P34</f>
        <v>-7.105850000000002</v>
      </c>
    </row>
    <row r="58" spans="2:16" ht="1.5" customHeight="1">
      <c r="B58" s="17"/>
      <c r="F58" s="240"/>
      <c r="I58" s="18"/>
      <c r="J58" s="18"/>
      <c r="K58" s="33"/>
      <c r="N58" s="18"/>
      <c r="O58" s="18"/>
      <c r="P58" s="33"/>
    </row>
    <row r="59" spans="2:16" ht="16.5">
      <c r="B59" s="17" t="s">
        <v>143</v>
      </c>
      <c r="F59" s="240"/>
      <c r="I59" s="18"/>
      <c r="J59" s="18"/>
      <c r="K59" s="516">
        <f>SUM(K57:K58)</f>
        <v>-1.0547499999999994</v>
      </c>
      <c r="N59" s="18"/>
      <c r="O59" s="18"/>
      <c r="P59" s="516">
        <f>SUM(P57:P58)</f>
        <v>-7.105850000000002</v>
      </c>
    </row>
    <row r="60" ht="15">
      <c r="F60" s="240"/>
    </row>
    <row r="61" spans="6:17" ht="15">
      <c r="F61" s="240"/>
      <c r="Q61" s="307" t="str">
        <f>NDPL!$Q$1</f>
        <v>APRIL-2015</v>
      </c>
    </row>
    <row r="62" ht="15">
      <c r="F62" s="240"/>
    </row>
    <row r="63" spans="6:17" ht="15">
      <c r="F63" s="240"/>
      <c r="Q63" s="307"/>
    </row>
    <row r="64" spans="1:16" ht="18.75" thickBot="1">
      <c r="A64" s="107" t="s">
        <v>253</v>
      </c>
      <c r="F64" s="240"/>
      <c r="G64" s="7"/>
      <c r="H64" s="7"/>
      <c r="I64" s="56" t="s">
        <v>7</v>
      </c>
      <c r="J64" s="19"/>
      <c r="K64" s="19"/>
      <c r="L64" s="19"/>
      <c r="M64" s="19"/>
      <c r="N64" s="56" t="s">
        <v>407</v>
      </c>
      <c r="O64" s="19"/>
      <c r="P64" s="19"/>
    </row>
    <row r="65" spans="1:17" ht="39.75" thickBot="1" thickTop="1">
      <c r="A65" s="41" t="s">
        <v>8</v>
      </c>
      <c r="B65" s="38" t="s">
        <v>9</v>
      </c>
      <c r="C65" s="39" t="s">
        <v>1</v>
      </c>
      <c r="D65" s="39" t="s">
        <v>2</v>
      </c>
      <c r="E65" s="39" t="s">
        <v>3</v>
      </c>
      <c r="F65" s="39" t="s">
        <v>10</v>
      </c>
      <c r="G65" s="41" t="str">
        <f>NDPL!G5</f>
        <v>FINAL READING 01/05/2015</v>
      </c>
      <c r="H65" s="39" t="str">
        <f>NDPL!H5</f>
        <v>INTIAL READING 01/04/2015</v>
      </c>
      <c r="I65" s="39" t="s">
        <v>4</v>
      </c>
      <c r="J65" s="39" t="s">
        <v>5</v>
      </c>
      <c r="K65" s="39" t="s">
        <v>6</v>
      </c>
      <c r="L65" s="41" t="str">
        <f>NDPL!G5</f>
        <v>FINAL READING 01/05/2015</v>
      </c>
      <c r="M65" s="39" t="str">
        <f>NDPL!H5</f>
        <v>INTIAL READING 01/04/2015</v>
      </c>
      <c r="N65" s="39" t="s">
        <v>4</v>
      </c>
      <c r="O65" s="39" t="s">
        <v>5</v>
      </c>
      <c r="P65" s="39" t="s">
        <v>6</v>
      </c>
      <c r="Q65" s="40" t="s">
        <v>317</v>
      </c>
    </row>
    <row r="66" spans="1:16" ht="17.25" thickBot="1" thickTop="1">
      <c r="A66" s="20"/>
      <c r="B66" s="108"/>
      <c r="C66" s="20"/>
      <c r="D66" s="20"/>
      <c r="E66" s="20"/>
      <c r="F66" s="424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7" ht="15.75" customHeight="1" thickTop="1">
      <c r="A67" s="472"/>
      <c r="B67" s="473" t="s">
        <v>128</v>
      </c>
      <c r="C67" s="42"/>
      <c r="D67" s="42"/>
      <c r="E67" s="42"/>
      <c r="F67" s="425"/>
      <c r="G67" s="34"/>
      <c r="H67" s="25"/>
      <c r="I67" s="25"/>
      <c r="J67" s="25"/>
      <c r="K67" s="25"/>
      <c r="L67" s="34"/>
      <c r="M67" s="25"/>
      <c r="N67" s="25"/>
      <c r="O67" s="25"/>
      <c r="P67" s="25"/>
      <c r="Q67" s="179"/>
    </row>
    <row r="68" spans="1:17" ht="15.75" customHeight="1">
      <c r="A68" s="474">
        <v>1</v>
      </c>
      <c r="B68" s="475" t="s">
        <v>15</v>
      </c>
      <c r="C68" s="480">
        <v>4864968</v>
      </c>
      <c r="D68" s="46" t="s">
        <v>12</v>
      </c>
      <c r="E68" s="47" t="s">
        <v>354</v>
      </c>
      <c r="F68" s="489">
        <v>-1000</v>
      </c>
      <c r="G68" s="438">
        <v>982981</v>
      </c>
      <c r="H68" s="439">
        <v>983581</v>
      </c>
      <c r="I68" s="439">
        <f>G68-H68</f>
        <v>-600</v>
      </c>
      <c r="J68" s="439">
        <f>$F68*I68</f>
        <v>600000</v>
      </c>
      <c r="K68" s="439">
        <f>J68/1000000</f>
        <v>0.6</v>
      </c>
      <c r="L68" s="438">
        <v>908090</v>
      </c>
      <c r="M68" s="439">
        <v>908281</v>
      </c>
      <c r="N68" s="439">
        <f>L68-M68</f>
        <v>-191</v>
      </c>
      <c r="O68" s="439">
        <f>$F68*N68</f>
        <v>191000</v>
      </c>
      <c r="P68" s="439">
        <f>O68/1000000</f>
        <v>0.191</v>
      </c>
      <c r="Q68" s="180"/>
    </row>
    <row r="69" spans="1:17" ht="15.75" customHeight="1">
      <c r="A69" s="474">
        <v>2</v>
      </c>
      <c r="B69" s="475" t="s">
        <v>16</v>
      </c>
      <c r="C69" s="480">
        <v>4864980</v>
      </c>
      <c r="D69" s="46" t="s">
        <v>12</v>
      </c>
      <c r="E69" s="47" t="s">
        <v>354</v>
      </c>
      <c r="F69" s="489">
        <v>-1000</v>
      </c>
      <c r="G69" s="438">
        <v>6327</v>
      </c>
      <c r="H69" s="439">
        <v>6813</v>
      </c>
      <c r="I69" s="439">
        <f>G69-H69</f>
        <v>-486</v>
      </c>
      <c r="J69" s="439">
        <f>$F69*I69</f>
        <v>486000</v>
      </c>
      <c r="K69" s="439">
        <f>J69/1000000</f>
        <v>0.486</v>
      </c>
      <c r="L69" s="438">
        <v>927375</v>
      </c>
      <c r="M69" s="439">
        <v>927537</v>
      </c>
      <c r="N69" s="439">
        <f>L69-M69</f>
        <v>-162</v>
      </c>
      <c r="O69" s="439">
        <f>$F69*N69</f>
        <v>162000</v>
      </c>
      <c r="P69" s="439">
        <f>O69/1000000</f>
        <v>0.162</v>
      </c>
      <c r="Q69" s="180"/>
    </row>
    <row r="70" spans="1:17" ht="15">
      <c r="A70" s="474">
        <v>3</v>
      </c>
      <c r="B70" s="475" t="s">
        <v>17</v>
      </c>
      <c r="C70" s="480">
        <v>5128436</v>
      </c>
      <c r="D70" s="46" t="s">
        <v>12</v>
      </c>
      <c r="E70" s="47" t="s">
        <v>354</v>
      </c>
      <c r="F70" s="489">
        <v>-1000</v>
      </c>
      <c r="G70" s="438">
        <v>982747</v>
      </c>
      <c r="H70" s="439">
        <v>983496</v>
      </c>
      <c r="I70" s="439">
        <f>G70-H70</f>
        <v>-749</v>
      </c>
      <c r="J70" s="439">
        <f>$F70*I70</f>
        <v>749000</v>
      </c>
      <c r="K70" s="439">
        <f>J70/1000000</f>
        <v>0.749</v>
      </c>
      <c r="L70" s="438">
        <v>972885</v>
      </c>
      <c r="M70" s="439">
        <v>973040</v>
      </c>
      <c r="N70" s="439">
        <f>L70-M70</f>
        <v>-155</v>
      </c>
      <c r="O70" s="439">
        <f>$F70*N70</f>
        <v>155000</v>
      </c>
      <c r="P70" s="439">
        <f>O70/1000000</f>
        <v>0.155</v>
      </c>
      <c r="Q70" s="699"/>
    </row>
    <row r="71" spans="1:17" s="713" customFormat="1" ht="15">
      <c r="A71" s="474">
        <v>4</v>
      </c>
      <c r="B71" s="475" t="s">
        <v>168</v>
      </c>
      <c r="C71" s="480">
        <v>5100231</v>
      </c>
      <c r="D71" s="46" t="s">
        <v>12</v>
      </c>
      <c r="E71" s="47" t="s">
        <v>354</v>
      </c>
      <c r="F71" s="489">
        <v>-2000</v>
      </c>
      <c r="G71" s="441">
        <v>995699</v>
      </c>
      <c r="H71" s="442">
        <v>996178</v>
      </c>
      <c r="I71" s="442">
        <f>G71-H71</f>
        <v>-479</v>
      </c>
      <c r="J71" s="442">
        <f>$F71*I71</f>
        <v>958000</v>
      </c>
      <c r="K71" s="442">
        <f>J71/1000000</f>
        <v>0.958</v>
      </c>
      <c r="L71" s="441">
        <v>986679</v>
      </c>
      <c r="M71" s="442">
        <v>986687</v>
      </c>
      <c r="N71" s="442">
        <f>L71-M71</f>
        <v>-8</v>
      </c>
      <c r="O71" s="442">
        <f>$F71*N71</f>
        <v>16000</v>
      </c>
      <c r="P71" s="442">
        <f>O71/1000000</f>
        <v>0.016</v>
      </c>
      <c r="Q71" s="764"/>
    </row>
    <row r="72" spans="1:17" ht="15.75" customHeight="1">
      <c r="A72" s="474"/>
      <c r="B72" s="476" t="s">
        <v>129</v>
      </c>
      <c r="C72" s="480"/>
      <c r="D72" s="50"/>
      <c r="E72" s="50"/>
      <c r="F72" s="489"/>
      <c r="G72" s="438"/>
      <c r="H72" s="439"/>
      <c r="I72" s="512"/>
      <c r="J72" s="512"/>
      <c r="K72" s="512"/>
      <c r="L72" s="438"/>
      <c r="M72" s="512"/>
      <c r="N72" s="512"/>
      <c r="O72" s="512"/>
      <c r="P72" s="512"/>
      <c r="Q72" s="180"/>
    </row>
    <row r="73" spans="1:17" s="713" customFormat="1" ht="15.75" customHeight="1">
      <c r="A73" s="474">
        <v>4</v>
      </c>
      <c r="B73" s="475" t="s">
        <v>130</v>
      </c>
      <c r="C73" s="480">
        <v>4864915</v>
      </c>
      <c r="D73" s="46" t="s">
        <v>12</v>
      </c>
      <c r="E73" s="47" t="s">
        <v>354</v>
      </c>
      <c r="F73" s="489">
        <v>-1000</v>
      </c>
      <c r="G73" s="441">
        <v>898497</v>
      </c>
      <c r="H73" s="442">
        <v>897543</v>
      </c>
      <c r="I73" s="765">
        <f aca="true" t="shared" si="10" ref="I73:I80">G73-H73</f>
        <v>954</v>
      </c>
      <c r="J73" s="765">
        <f aca="true" t="shared" si="11" ref="J73:J80">$F73*I73</f>
        <v>-954000</v>
      </c>
      <c r="K73" s="765">
        <f aca="true" t="shared" si="12" ref="K73:K80">J73/1000000</f>
        <v>-0.954</v>
      </c>
      <c r="L73" s="441">
        <v>990285</v>
      </c>
      <c r="M73" s="442">
        <v>990286</v>
      </c>
      <c r="N73" s="765">
        <f aca="true" t="shared" si="13" ref="N73:N80">L73-M73</f>
        <v>-1</v>
      </c>
      <c r="O73" s="765">
        <f aca="true" t="shared" si="14" ref="O73:O80">$F73*N73</f>
        <v>1000</v>
      </c>
      <c r="P73" s="765">
        <f aca="true" t="shared" si="15" ref="P73:P80">O73/1000000</f>
        <v>0.001</v>
      </c>
      <c r="Q73" s="722"/>
    </row>
    <row r="74" spans="1:17" s="713" customFormat="1" ht="15.75" customHeight="1">
      <c r="A74" s="474">
        <v>5</v>
      </c>
      <c r="B74" s="475" t="s">
        <v>131</v>
      </c>
      <c r="C74" s="480">
        <v>4864993</v>
      </c>
      <c r="D74" s="46" t="s">
        <v>12</v>
      </c>
      <c r="E74" s="47" t="s">
        <v>354</v>
      </c>
      <c r="F74" s="489">
        <v>-1000</v>
      </c>
      <c r="G74" s="441">
        <v>877181</v>
      </c>
      <c r="H74" s="442">
        <v>878817</v>
      </c>
      <c r="I74" s="765">
        <f t="shared" si="10"/>
        <v>-1636</v>
      </c>
      <c r="J74" s="765">
        <f t="shared" si="11"/>
        <v>1636000</v>
      </c>
      <c r="K74" s="765">
        <f t="shared" si="12"/>
        <v>1.636</v>
      </c>
      <c r="L74" s="441">
        <v>988831</v>
      </c>
      <c r="M74" s="442">
        <v>988831</v>
      </c>
      <c r="N74" s="765">
        <f t="shared" si="13"/>
        <v>0</v>
      </c>
      <c r="O74" s="765">
        <f t="shared" si="14"/>
        <v>0</v>
      </c>
      <c r="P74" s="765">
        <f t="shared" si="15"/>
        <v>0</v>
      </c>
      <c r="Q74" s="722" t="s">
        <v>439</v>
      </c>
    </row>
    <row r="75" spans="1:17" s="713" customFormat="1" ht="15.75" customHeight="1">
      <c r="A75" s="474"/>
      <c r="B75" s="475"/>
      <c r="C75" s="480"/>
      <c r="D75" s="46"/>
      <c r="E75" s="47"/>
      <c r="F75" s="489"/>
      <c r="G75" s="441"/>
      <c r="H75" s="442"/>
      <c r="I75" s="765"/>
      <c r="J75" s="765"/>
      <c r="K75" s="765">
        <v>0.755</v>
      </c>
      <c r="L75" s="441"/>
      <c r="M75" s="442"/>
      <c r="N75" s="765"/>
      <c r="O75" s="765"/>
      <c r="P75" s="765">
        <v>0</v>
      </c>
      <c r="Q75" s="722" t="s">
        <v>432</v>
      </c>
    </row>
    <row r="76" spans="1:17" s="713" customFormat="1" ht="15.75" customHeight="1">
      <c r="A76" s="474"/>
      <c r="B76" s="475" t="s">
        <v>131</v>
      </c>
      <c r="C76" s="480">
        <v>5128449</v>
      </c>
      <c r="D76" s="46" t="s">
        <v>12</v>
      </c>
      <c r="E76" s="47" t="s">
        <v>354</v>
      </c>
      <c r="F76" s="489">
        <v>-1000</v>
      </c>
      <c r="G76" s="441">
        <v>998785</v>
      </c>
      <c r="H76" s="442">
        <v>1000000</v>
      </c>
      <c r="I76" s="765">
        <f>G76-H76</f>
        <v>-1215</v>
      </c>
      <c r="J76" s="765">
        <f>$F76*I76</f>
        <v>1215000</v>
      </c>
      <c r="K76" s="765">
        <f>J76/1000000</f>
        <v>1.215</v>
      </c>
      <c r="L76" s="441">
        <v>999999</v>
      </c>
      <c r="M76" s="442">
        <v>1000000</v>
      </c>
      <c r="N76" s="765">
        <f>L76-M76</f>
        <v>-1</v>
      </c>
      <c r="O76" s="765">
        <f>$F76*N76</f>
        <v>1000</v>
      </c>
      <c r="P76" s="765">
        <f>O76/1000000</f>
        <v>0.001</v>
      </c>
      <c r="Q76" s="722" t="s">
        <v>429</v>
      </c>
    </row>
    <row r="77" spans="1:17" s="713" customFormat="1" ht="15.75" customHeight="1">
      <c r="A77" s="474">
        <v>6</v>
      </c>
      <c r="B77" s="475" t="s">
        <v>132</v>
      </c>
      <c r="C77" s="480">
        <v>4864914</v>
      </c>
      <c r="D77" s="46" t="s">
        <v>12</v>
      </c>
      <c r="E77" s="47" t="s">
        <v>354</v>
      </c>
      <c r="F77" s="489">
        <v>-1000</v>
      </c>
      <c r="G77" s="441">
        <v>6014</v>
      </c>
      <c r="H77" s="442">
        <v>5860</v>
      </c>
      <c r="I77" s="765">
        <f t="shared" si="10"/>
        <v>154</v>
      </c>
      <c r="J77" s="765">
        <f t="shared" si="11"/>
        <v>-154000</v>
      </c>
      <c r="K77" s="765">
        <f t="shared" si="12"/>
        <v>-0.154</v>
      </c>
      <c r="L77" s="441">
        <v>984410</v>
      </c>
      <c r="M77" s="442">
        <v>984442</v>
      </c>
      <c r="N77" s="765">
        <f t="shared" si="13"/>
        <v>-32</v>
      </c>
      <c r="O77" s="765">
        <f t="shared" si="14"/>
        <v>32000</v>
      </c>
      <c r="P77" s="765">
        <f t="shared" si="15"/>
        <v>0.032</v>
      </c>
      <c r="Q77" s="722"/>
    </row>
    <row r="78" spans="1:17" s="713" customFormat="1" ht="15.75" customHeight="1">
      <c r="A78" s="474">
        <v>7</v>
      </c>
      <c r="B78" s="475" t="s">
        <v>133</v>
      </c>
      <c r="C78" s="480">
        <v>4865167</v>
      </c>
      <c r="D78" s="46" t="s">
        <v>12</v>
      </c>
      <c r="E78" s="47" t="s">
        <v>354</v>
      </c>
      <c r="F78" s="489">
        <v>-1000</v>
      </c>
      <c r="G78" s="441">
        <v>1655</v>
      </c>
      <c r="H78" s="349">
        <v>1655</v>
      </c>
      <c r="I78" s="765">
        <f t="shared" si="10"/>
        <v>0</v>
      </c>
      <c r="J78" s="765">
        <f t="shared" si="11"/>
        <v>0</v>
      </c>
      <c r="K78" s="765">
        <f t="shared" si="12"/>
        <v>0</v>
      </c>
      <c r="L78" s="441">
        <v>980809</v>
      </c>
      <c r="M78" s="442">
        <v>980809</v>
      </c>
      <c r="N78" s="765">
        <f t="shared" si="13"/>
        <v>0</v>
      </c>
      <c r="O78" s="765">
        <f t="shared" si="14"/>
        <v>0</v>
      </c>
      <c r="P78" s="765">
        <f t="shared" si="15"/>
        <v>0</v>
      </c>
      <c r="Q78" s="722"/>
    </row>
    <row r="79" spans="1:17" s="771" customFormat="1" ht="15">
      <c r="A79" s="766">
        <v>8</v>
      </c>
      <c r="B79" s="767" t="s">
        <v>134</v>
      </c>
      <c r="C79" s="768">
        <v>4864916</v>
      </c>
      <c r="D79" s="75" t="s">
        <v>12</v>
      </c>
      <c r="E79" s="76" t="s">
        <v>354</v>
      </c>
      <c r="F79" s="769">
        <v>-1000</v>
      </c>
      <c r="G79" s="441">
        <v>1272</v>
      </c>
      <c r="H79" s="442">
        <v>557</v>
      </c>
      <c r="I79" s="765">
        <f>G79-H79</f>
        <v>715</v>
      </c>
      <c r="J79" s="765">
        <f>$F79*I79</f>
        <v>-715000</v>
      </c>
      <c r="K79" s="765">
        <f>J79/1000000</f>
        <v>-0.715</v>
      </c>
      <c r="L79" s="441">
        <v>999999</v>
      </c>
      <c r="M79" s="442">
        <v>1000000</v>
      </c>
      <c r="N79" s="765">
        <f>L79-M79</f>
        <v>-1</v>
      </c>
      <c r="O79" s="765">
        <f>$F79*N79</f>
        <v>1000</v>
      </c>
      <c r="P79" s="765">
        <f>O79/1000000</f>
        <v>0.001</v>
      </c>
      <c r="Q79" s="770"/>
    </row>
    <row r="80" spans="1:17" s="713" customFormat="1" ht="15.75" customHeight="1">
      <c r="A80" s="474">
        <v>9</v>
      </c>
      <c r="B80" s="475" t="s">
        <v>135</v>
      </c>
      <c r="C80" s="480">
        <v>4864918</v>
      </c>
      <c r="D80" s="46" t="s">
        <v>12</v>
      </c>
      <c r="E80" s="47" t="s">
        <v>354</v>
      </c>
      <c r="F80" s="489">
        <v>-1000</v>
      </c>
      <c r="G80" s="441">
        <v>997984</v>
      </c>
      <c r="H80" s="442">
        <v>998405</v>
      </c>
      <c r="I80" s="765">
        <f t="shared" si="10"/>
        <v>-421</v>
      </c>
      <c r="J80" s="765">
        <f t="shared" si="11"/>
        <v>421000</v>
      </c>
      <c r="K80" s="765">
        <f t="shared" si="12"/>
        <v>0.421</v>
      </c>
      <c r="L80" s="441">
        <v>945009</v>
      </c>
      <c r="M80" s="442">
        <v>945054</v>
      </c>
      <c r="N80" s="765">
        <f t="shared" si="13"/>
        <v>-45</v>
      </c>
      <c r="O80" s="765">
        <f t="shared" si="14"/>
        <v>45000</v>
      </c>
      <c r="P80" s="765">
        <f t="shared" si="15"/>
        <v>0.045</v>
      </c>
      <c r="Q80" s="764"/>
    </row>
    <row r="81" spans="1:17" ht="15.75" customHeight="1">
      <c r="A81" s="474"/>
      <c r="B81" s="477" t="s">
        <v>136</v>
      </c>
      <c r="C81" s="480"/>
      <c r="D81" s="46"/>
      <c r="E81" s="46"/>
      <c r="F81" s="489"/>
      <c r="G81" s="438"/>
      <c r="H81" s="439"/>
      <c r="I81" s="512"/>
      <c r="J81" s="512"/>
      <c r="K81" s="512"/>
      <c r="L81" s="438"/>
      <c r="M81" s="512"/>
      <c r="N81" s="512"/>
      <c r="O81" s="512"/>
      <c r="P81" s="512"/>
      <c r="Q81" s="180"/>
    </row>
    <row r="82" spans="1:17" s="713" customFormat="1" ht="15.75" customHeight="1">
      <c r="A82" s="474">
        <v>10</v>
      </c>
      <c r="B82" s="475" t="s">
        <v>137</v>
      </c>
      <c r="C82" s="480">
        <v>5100229</v>
      </c>
      <c r="D82" s="46" t="s">
        <v>12</v>
      </c>
      <c r="E82" s="47" t="s">
        <v>354</v>
      </c>
      <c r="F82" s="489">
        <v>-1000</v>
      </c>
      <c r="G82" s="441">
        <v>984278</v>
      </c>
      <c r="H82" s="442">
        <v>985313</v>
      </c>
      <c r="I82" s="765">
        <f>G82-H82</f>
        <v>-1035</v>
      </c>
      <c r="J82" s="765">
        <f>$F82*I82</f>
        <v>1035000</v>
      </c>
      <c r="K82" s="765">
        <f>J82/1000000</f>
        <v>1.035</v>
      </c>
      <c r="L82" s="441">
        <v>990861</v>
      </c>
      <c r="M82" s="442">
        <v>991563</v>
      </c>
      <c r="N82" s="765">
        <f>L82-M82</f>
        <v>-702</v>
      </c>
      <c r="O82" s="765">
        <f>$F82*N82</f>
        <v>702000</v>
      </c>
      <c r="P82" s="765">
        <f>O82/1000000</f>
        <v>0.702</v>
      </c>
      <c r="Q82" s="722"/>
    </row>
    <row r="83" spans="1:17" s="713" customFormat="1" ht="15.75" customHeight="1">
      <c r="A83" s="474">
        <v>11</v>
      </c>
      <c r="B83" s="475" t="s">
        <v>138</v>
      </c>
      <c r="C83" s="480">
        <v>4864917</v>
      </c>
      <c r="D83" s="46" t="s">
        <v>12</v>
      </c>
      <c r="E83" s="47" t="s">
        <v>354</v>
      </c>
      <c r="F83" s="489">
        <v>-1000</v>
      </c>
      <c r="G83" s="441">
        <v>958434</v>
      </c>
      <c r="H83" s="442">
        <v>958009</v>
      </c>
      <c r="I83" s="765">
        <f>G83-H83</f>
        <v>425</v>
      </c>
      <c r="J83" s="765">
        <f>$F83*I83</f>
        <v>-425000</v>
      </c>
      <c r="K83" s="765">
        <f>J83/1000000</f>
        <v>-0.425</v>
      </c>
      <c r="L83" s="441">
        <v>863138</v>
      </c>
      <c r="M83" s="442">
        <v>863141</v>
      </c>
      <c r="N83" s="765">
        <f>L83-M83</f>
        <v>-3</v>
      </c>
      <c r="O83" s="765">
        <f>$F83*N83</f>
        <v>3000</v>
      </c>
      <c r="P83" s="765">
        <f>O83/1000000</f>
        <v>0.003</v>
      </c>
      <c r="Q83" s="722"/>
    </row>
    <row r="84" spans="1:17" ht="15.75" customHeight="1">
      <c r="A84" s="474"/>
      <c r="B84" s="476" t="s">
        <v>139</v>
      </c>
      <c r="C84" s="480"/>
      <c r="D84" s="50"/>
      <c r="E84" s="50"/>
      <c r="F84" s="489"/>
      <c r="G84" s="438"/>
      <c r="H84" s="439"/>
      <c r="I84" s="512"/>
      <c r="J84" s="512"/>
      <c r="K84" s="512"/>
      <c r="L84" s="438"/>
      <c r="M84" s="512"/>
      <c r="N84" s="512"/>
      <c r="O84" s="512"/>
      <c r="P84" s="512"/>
      <c r="Q84" s="180"/>
    </row>
    <row r="85" spans="1:17" s="713" customFormat="1" ht="19.5" customHeight="1">
      <c r="A85" s="474">
        <v>12</v>
      </c>
      <c r="B85" s="475" t="s">
        <v>140</v>
      </c>
      <c r="C85" s="480">
        <v>4865053</v>
      </c>
      <c r="D85" s="46" t="s">
        <v>12</v>
      </c>
      <c r="E85" s="47" t="s">
        <v>354</v>
      </c>
      <c r="F85" s="489">
        <v>-1000</v>
      </c>
      <c r="G85" s="441">
        <v>17465</v>
      </c>
      <c r="H85" s="442">
        <v>18947</v>
      </c>
      <c r="I85" s="765">
        <f>G85-H85</f>
        <v>-1482</v>
      </c>
      <c r="J85" s="765">
        <f>$F85*I85</f>
        <v>1482000</v>
      </c>
      <c r="K85" s="765">
        <f>J85/1000000</f>
        <v>1.482</v>
      </c>
      <c r="L85" s="441">
        <v>34927</v>
      </c>
      <c r="M85" s="442">
        <v>34929</v>
      </c>
      <c r="N85" s="765">
        <f>L85-M85</f>
        <v>-2</v>
      </c>
      <c r="O85" s="765">
        <f>$F85*N85</f>
        <v>2000</v>
      </c>
      <c r="P85" s="765">
        <f>O85/1000000</f>
        <v>0.002</v>
      </c>
      <c r="Q85" s="749"/>
    </row>
    <row r="86" spans="1:17" s="713" customFormat="1" ht="19.5" customHeight="1">
      <c r="A86" s="474">
        <v>13</v>
      </c>
      <c r="B86" s="475" t="s">
        <v>141</v>
      </c>
      <c r="C86" s="480">
        <v>4864986</v>
      </c>
      <c r="D86" s="46" t="s">
        <v>12</v>
      </c>
      <c r="E86" s="47" t="s">
        <v>354</v>
      </c>
      <c r="F86" s="489">
        <v>-1000</v>
      </c>
      <c r="G86" s="441">
        <v>23169</v>
      </c>
      <c r="H86" s="442">
        <v>23794</v>
      </c>
      <c r="I86" s="442">
        <f>G86-H86</f>
        <v>-625</v>
      </c>
      <c r="J86" s="442">
        <f>$F86*I86</f>
        <v>625000</v>
      </c>
      <c r="K86" s="442">
        <f>J86/1000000</f>
        <v>0.625</v>
      </c>
      <c r="L86" s="441">
        <v>44997</v>
      </c>
      <c r="M86" s="442">
        <v>44999</v>
      </c>
      <c r="N86" s="442">
        <f>L86-M86</f>
        <v>-2</v>
      </c>
      <c r="O86" s="442">
        <f>$F86*N86</f>
        <v>2000</v>
      </c>
      <c r="P86" s="442">
        <f>O86/1000000</f>
        <v>0.002</v>
      </c>
      <c r="Q86" s="749"/>
    </row>
    <row r="87" spans="1:17" s="713" customFormat="1" ht="19.5" customHeight="1">
      <c r="A87" s="474">
        <v>14</v>
      </c>
      <c r="B87" s="475" t="s">
        <v>421</v>
      </c>
      <c r="C87" s="480">
        <v>5128450</v>
      </c>
      <c r="D87" s="46" t="s">
        <v>12</v>
      </c>
      <c r="E87" s="47" t="s">
        <v>354</v>
      </c>
      <c r="F87" s="489">
        <v>-1000</v>
      </c>
      <c r="G87" s="441">
        <v>998613</v>
      </c>
      <c r="H87" s="442">
        <v>998853</v>
      </c>
      <c r="I87" s="442">
        <f>G87-H87</f>
        <v>-240</v>
      </c>
      <c r="J87" s="442">
        <f>$F87*I87</f>
        <v>240000</v>
      </c>
      <c r="K87" s="442">
        <f>J87/1000000</f>
        <v>0.24</v>
      </c>
      <c r="L87" s="441">
        <v>999997</v>
      </c>
      <c r="M87" s="442">
        <v>1000000</v>
      </c>
      <c r="N87" s="442">
        <f>L87-M87</f>
        <v>-3</v>
      </c>
      <c r="O87" s="442">
        <f>$F87*N87</f>
        <v>3000</v>
      </c>
      <c r="P87" s="442">
        <f>O87/1000000</f>
        <v>0.003</v>
      </c>
      <c r="Q87" s="749"/>
    </row>
    <row r="88" spans="1:17" ht="14.25" customHeight="1">
      <c r="A88" s="474"/>
      <c r="B88" s="477" t="s">
        <v>146</v>
      </c>
      <c r="C88" s="480"/>
      <c r="D88" s="46"/>
      <c r="E88" s="46"/>
      <c r="F88" s="489"/>
      <c r="G88" s="513"/>
      <c r="H88" s="439"/>
      <c r="I88" s="439"/>
      <c r="J88" s="439"/>
      <c r="K88" s="439"/>
      <c r="L88" s="513"/>
      <c r="M88" s="439"/>
      <c r="N88" s="439"/>
      <c r="O88" s="439"/>
      <c r="P88" s="439"/>
      <c r="Q88" s="180"/>
    </row>
    <row r="89" spans="1:17" ht="15.75" thickBot="1">
      <c r="A89" s="478">
        <v>15</v>
      </c>
      <c r="B89" s="479" t="s">
        <v>147</v>
      </c>
      <c r="C89" s="481">
        <v>4865087</v>
      </c>
      <c r="D89" s="109" t="s">
        <v>12</v>
      </c>
      <c r="E89" s="53" t="s">
        <v>354</v>
      </c>
      <c r="F89" s="481">
        <v>100</v>
      </c>
      <c r="G89" s="720">
        <v>0</v>
      </c>
      <c r="H89" s="721">
        <v>0</v>
      </c>
      <c r="I89" s="721">
        <f>G89-H89</f>
        <v>0</v>
      </c>
      <c r="J89" s="721">
        <f>$F89*I89</f>
        <v>0</v>
      </c>
      <c r="K89" s="721">
        <f>J89/1000000</f>
        <v>0</v>
      </c>
      <c r="L89" s="720">
        <v>0</v>
      </c>
      <c r="M89" s="721">
        <v>0</v>
      </c>
      <c r="N89" s="721">
        <f>L89-M89</f>
        <v>0</v>
      </c>
      <c r="O89" s="721">
        <f>$F89*N89</f>
        <v>0</v>
      </c>
      <c r="P89" s="721">
        <f>O89/1000000</f>
        <v>0</v>
      </c>
      <c r="Q89" s="718"/>
    </row>
    <row r="90" spans="2:16" ht="18.75" thickTop="1">
      <c r="B90" s="377" t="s">
        <v>255</v>
      </c>
      <c r="F90" s="240"/>
      <c r="I90" s="18"/>
      <c r="J90" s="18"/>
      <c r="K90" s="471">
        <f>SUM(K68:K88)</f>
        <v>7.9540000000000015</v>
      </c>
      <c r="L90" s="19"/>
      <c r="N90" s="18"/>
      <c r="O90" s="18"/>
      <c r="P90" s="471">
        <f>SUM(P68:P88)</f>
        <v>1.3159999999999998</v>
      </c>
    </row>
    <row r="91" spans="2:16" ht="18">
      <c r="B91" s="377"/>
      <c r="F91" s="240"/>
      <c r="I91" s="18"/>
      <c r="J91" s="18"/>
      <c r="K91" s="21"/>
      <c r="L91" s="19"/>
      <c r="N91" s="18"/>
      <c r="O91" s="18"/>
      <c r="P91" s="379"/>
    </row>
    <row r="92" spans="2:16" ht="18">
      <c r="B92" s="377" t="s">
        <v>149</v>
      </c>
      <c r="F92" s="240"/>
      <c r="I92" s="18"/>
      <c r="J92" s="18"/>
      <c r="K92" s="471">
        <f>SUM(K90:K91)</f>
        <v>7.9540000000000015</v>
      </c>
      <c r="L92" s="19"/>
      <c r="N92" s="18"/>
      <c r="O92" s="18"/>
      <c r="P92" s="471">
        <f>SUM(P90:P91)</f>
        <v>1.3159999999999998</v>
      </c>
    </row>
    <row r="93" spans="6:16" ht="15">
      <c r="F93" s="240"/>
      <c r="I93" s="18"/>
      <c r="J93" s="18"/>
      <c r="K93" s="21"/>
      <c r="L93" s="19"/>
      <c r="N93" s="18"/>
      <c r="O93" s="18"/>
      <c r="P93" s="21"/>
    </row>
    <row r="94" spans="6:16" ht="15">
      <c r="F94" s="240"/>
      <c r="I94" s="18"/>
      <c r="J94" s="18"/>
      <c r="K94" s="21"/>
      <c r="L94" s="19"/>
      <c r="N94" s="18"/>
      <c r="O94" s="18"/>
      <c r="P94" s="21"/>
    </row>
    <row r="95" spans="6:18" ht="15">
      <c r="F95" s="240"/>
      <c r="I95" s="18"/>
      <c r="J95" s="18"/>
      <c r="K95" s="21"/>
      <c r="L95" s="19"/>
      <c r="N95" s="18"/>
      <c r="O95" s="18"/>
      <c r="P95" s="21"/>
      <c r="Q95" s="307" t="str">
        <f>NDPL!Q1</f>
        <v>APRIL-2015</v>
      </c>
      <c r="R95" s="307"/>
    </row>
    <row r="96" spans="1:16" ht="18.75" thickBot="1">
      <c r="A96" s="396" t="s">
        <v>254</v>
      </c>
      <c r="F96" s="240"/>
      <c r="G96" s="7"/>
      <c r="H96" s="7"/>
      <c r="I96" s="56" t="s">
        <v>7</v>
      </c>
      <c r="J96" s="19"/>
      <c r="K96" s="19"/>
      <c r="L96" s="19"/>
      <c r="M96" s="19"/>
      <c r="N96" s="56" t="s">
        <v>407</v>
      </c>
      <c r="O96" s="19"/>
      <c r="P96" s="19"/>
    </row>
    <row r="97" spans="1:17" ht="48" customHeight="1" thickBot="1" thickTop="1">
      <c r="A97" s="41" t="s">
        <v>8</v>
      </c>
      <c r="B97" s="38" t="s">
        <v>9</v>
      </c>
      <c r="C97" s="39" t="s">
        <v>1</v>
      </c>
      <c r="D97" s="39" t="s">
        <v>2</v>
      </c>
      <c r="E97" s="39" t="s">
        <v>3</v>
      </c>
      <c r="F97" s="39" t="s">
        <v>10</v>
      </c>
      <c r="G97" s="41" t="str">
        <f>NDPL!G5</f>
        <v>FINAL READING 01/05/2015</v>
      </c>
      <c r="H97" s="39" t="str">
        <f>NDPL!H5</f>
        <v>INTIAL READING 01/04/2015</v>
      </c>
      <c r="I97" s="39" t="s">
        <v>4</v>
      </c>
      <c r="J97" s="39" t="s">
        <v>5</v>
      </c>
      <c r="K97" s="39" t="s">
        <v>6</v>
      </c>
      <c r="L97" s="41" t="str">
        <f>NDPL!G5</f>
        <v>FINAL READING 01/05/2015</v>
      </c>
      <c r="M97" s="39" t="str">
        <f>NDPL!H5</f>
        <v>INTIAL READING 01/04/2015</v>
      </c>
      <c r="N97" s="39" t="s">
        <v>4</v>
      </c>
      <c r="O97" s="39" t="s">
        <v>5</v>
      </c>
      <c r="P97" s="39" t="s">
        <v>6</v>
      </c>
      <c r="Q97" s="40" t="s">
        <v>317</v>
      </c>
    </row>
    <row r="98" spans="1:16" ht="17.25" thickBot="1" thickTop="1">
      <c r="A98" s="6"/>
      <c r="B98" s="49"/>
      <c r="C98" s="4"/>
      <c r="D98" s="4"/>
      <c r="E98" s="4"/>
      <c r="F98" s="426"/>
      <c r="G98" s="4"/>
      <c r="H98" s="4"/>
      <c r="I98" s="4"/>
      <c r="J98" s="4"/>
      <c r="K98" s="4"/>
      <c r="L98" s="20"/>
      <c r="M98" s="4"/>
      <c r="N98" s="4"/>
      <c r="O98" s="4"/>
      <c r="P98" s="4"/>
    </row>
    <row r="99" spans="1:17" ht="15.75" customHeight="1" thickTop="1">
      <c r="A99" s="472"/>
      <c r="B99" s="483" t="s">
        <v>34</v>
      </c>
      <c r="C99" s="484"/>
      <c r="D99" s="101"/>
      <c r="E99" s="110"/>
      <c r="F99" s="427"/>
      <c r="G99" s="37"/>
      <c r="H99" s="25"/>
      <c r="I99" s="26"/>
      <c r="J99" s="26"/>
      <c r="K99" s="26"/>
      <c r="L99" s="24"/>
      <c r="M99" s="25"/>
      <c r="N99" s="26"/>
      <c r="O99" s="26"/>
      <c r="P99" s="26"/>
      <c r="Q99" s="179"/>
    </row>
    <row r="100" spans="1:17" ht="15.75" customHeight="1">
      <c r="A100" s="474">
        <v>1</v>
      </c>
      <c r="B100" s="475" t="s">
        <v>35</v>
      </c>
      <c r="C100" s="480">
        <v>4864902</v>
      </c>
      <c r="D100" s="738" t="s">
        <v>12</v>
      </c>
      <c r="E100" s="739" t="s">
        <v>354</v>
      </c>
      <c r="F100" s="489">
        <v>-400</v>
      </c>
      <c r="G100" s="348">
        <v>4616</v>
      </c>
      <c r="H100" s="349">
        <v>4303</v>
      </c>
      <c r="I100" s="349">
        <f>G100-H100</f>
        <v>313</v>
      </c>
      <c r="J100" s="349">
        <f aca="true" t="shared" si="16" ref="J100:J111">$F100*I100</f>
        <v>-125200</v>
      </c>
      <c r="K100" s="349">
        <f aca="true" t="shared" si="17" ref="K100:K111">J100/1000000</f>
        <v>-0.1252</v>
      </c>
      <c r="L100" s="348">
        <v>999657</v>
      </c>
      <c r="M100" s="349">
        <v>999653</v>
      </c>
      <c r="N100" s="349">
        <f>L100-M100</f>
        <v>4</v>
      </c>
      <c r="O100" s="349">
        <f aca="true" t="shared" si="18" ref="O100:O111">$F100*N100</f>
        <v>-1600</v>
      </c>
      <c r="P100" s="349">
        <f aca="true" t="shared" si="19" ref="P100:P111">O100/1000000</f>
        <v>-0.0016</v>
      </c>
      <c r="Q100" s="737"/>
    </row>
    <row r="101" spans="1:17" ht="15.75" customHeight="1">
      <c r="A101" s="474">
        <v>2</v>
      </c>
      <c r="B101" s="475" t="s">
        <v>36</v>
      </c>
      <c r="C101" s="480">
        <v>5128405</v>
      </c>
      <c r="D101" s="46" t="s">
        <v>12</v>
      </c>
      <c r="E101" s="47" t="s">
        <v>354</v>
      </c>
      <c r="F101" s="489">
        <v>-500</v>
      </c>
      <c r="G101" s="438">
        <v>4003</v>
      </c>
      <c r="H101" s="439">
        <v>3864</v>
      </c>
      <c r="I101" s="349">
        <f aca="true" t="shared" si="20" ref="I101:I106">G101-H101</f>
        <v>139</v>
      </c>
      <c r="J101" s="349">
        <f t="shared" si="16"/>
        <v>-69500</v>
      </c>
      <c r="K101" s="349">
        <f t="shared" si="17"/>
        <v>-0.0695</v>
      </c>
      <c r="L101" s="438">
        <v>4265</v>
      </c>
      <c r="M101" s="439">
        <v>4174</v>
      </c>
      <c r="N101" s="439">
        <f aca="true" t="shared" si="21" ref="N101:N106">L101-M101</f>
        <v>91</v>
      </c>
      <c r="O101" s="439">
        <f t="shared" si="18"/>
        <v>-45500</v>
      </c>
      <c r="P101" s="439">
        <f t="shared" si="19"/>
        <v>-0.0455</v>
      </c>
      <c r="Q101" s="180"/>
    </row>
    <row r="102" spans="1:17" ht="15.75" customHeight="1">
      <c r="A102" s="474"/>
      <c r="B102" s="477" t="s">
        <v>385</v>
      </c>
      <c r="C102" s="480"/>
      <c r="D102" s="46"/>
      <c r="E102" s="47"/>
      <c r="F102" s="489"/>
      <c r="G102" s="514"/>
      <c r="H102" s="509"/>
      <c r="I102" s="509"/>
      <c r="J102" s="509"/>
      <c r="K102" s="509"/>
      <c r="L102" s="438"/>
      <c r="M102" s="439"/>
      <c r="N102" s="439"/>
      <c r="O102" s="439"/>
      <c r="P102" s="439"/>
      <c r="Q102" s="180"/>
    </row>
    <row r="103" spans="1:17" ht="15">
      <c r="A103" s="474">
        <v>3</v>
      </c>
      <c r="B103" s="422" t="s">
        <v>113</v>
      </c>
      <c r="C103" s="480">
        <v>4865136</v>
      </c>
      <c r="D103" s="50" t="s">
        <v>12</v>
      </c>
      <c r="E103" s="47" t="s">
        <v>354</v>
      </c>
      <c r="F103" s="489">
        <v>-200</v>
      </c>
      <c r="G103" s="438">
        <v>51199</v>
      </c>
      <c r="H103" s="439">
        <v>50436</v>
      </c>
      <c r="I103" s="509">
        <f>G103-H103</f>
        <v>763</v>
      </c>
      <c r="J103" s="509">
        <f t="shared" si="16"/>
        <v>-152600</v>
      </c>
      <c r="K103" s="509">
        <f t="shared" si="17"/>
        <v>-0.1526</v>
      </c>
      <c r="L103" s="438">
        <v>77908</v>
      </c>
      <c r="M103" s="439">
        <v>77821</v>
      </c>
      <c r="N103" s="439">
        <f>L103-M103</f>
        <v>87</v>
      </c>
      <c r="O103" s="439">
        <f t="shared" si="18"/>
        <v>-17400</v>
      </c>
      <c r="P103" s="442">
        <f t="shared" si="19"/>
        <v>-0.0174</v>
      </c>
      <c r="Q103" s="569"/>
    </row>
    <row r="104" spans="1:17" ht="15.75" customHeight="1">
      <c r="A104" s="474">
        <v>4</v>
      </c>
      <c r="B104" s="475" t="s">
        <v>114</v>
      </c>
      <c r="C104" s="480">
        <v>4865137</v>
      </c>
      <c r="D104" s="46" t="s">
        <v>12</v>
      </c>
      <c r="E104" s="47" t="s">
        <v>354</v>
      </c>
      <c r="F104" s="489">
        <v>-100</v>
      </c>
      <c r="G104" s="438">
        <v>73445</v>
      </c>
      <c r="H104" s="439">
        <v>73098</v>
      </c>
      <c r="I104" s="509">
        <f t="shared" si="20"/>
        <v>347</v>
      </c>
      <c r="J104" s="509">
        <f t="shared" si="16"/>
        <v>-34700</v>
      </c>
      <c r="K104" s="509">
        <f t="shared" si="17"/>
        <v>-0.0347</v>
      </c>
      <c r="L104" s="438">
        <v>139453</v>
      </c>
      <c r="M104" s="439">
        <v>139377</v>
      </c>
      <c r="N104" s="439">
        <f t="shared" si="21"/>
        <v>76</v>
      </c>
      <c r="O104" s="439">
        <f t="shared" si="18"/>
        <v>-7600</v>
      </c>
      <c r="P104" s="439">
        <f t="shared" si="19"/>
        <v>-0.0076</v>
      </c>
      <c r="Q104" s="180"/>
    </row>
    <row r="105" spans="1:17" ht="15">
      <c r="A105" s="474">
        <v>5</v>
      </c>
      <c r="B105" s="475" t="s">
        <v>115</v>
      </c>
      <c r="C105" s="480">
        <v>4865138</v>
      </c>
      <c r="D105" s="46" t="s">
        <v>12</v>
      </c>
      <c r="E105" s="47" t="s">
        <v>354</v>
      </c>
      <c r="F105" s="489">
        <v>-200</v>
      </c>
      <c r="G105" s="441">
        <v>978346</v>
      </c>
      <c r="H105" s="442">
        <v>978642</v>
      </c>
      <c r="I105" s="349">
        <f>G105-H105</f>
        <v>-296</v>
      </c>
      <c r="J105" s="349">
        <f t="shared" si="16"/>
        <v>59200</v>
      </c>
      <c r="K105" s="349">
        <f t="shared" si="17"/>
        <v>0.0592</v>
      </c>
      <c r="L105" s="441">
        <v>999199</v>
      </c>
      <c r="M105" s="442">
        <v>999150</v>
      </c>
      <c r="N105" s="442">
        <f>L105-M105</f>
        <v>49</v>
      </c>
      <c r="O105" s="442">
        <f t="shared" si="18"/>
        <v>-9800</v>
      </c>
      <c r="P105" s="442">
        <f t="shared" si="19"/>
        <v>-0.0098</v>
      </c>
      <c r="Q105" s="688"/>
    </row>
    <row r="106" spans="1:17" ht="15">
      <c r="A106" s="474">
        <v>6</v>
      </c>
      <c r="B106" s="475" t="s">
        <v>116</v>
      </c>
      <c r="C106" s="480">
        <v>4865139</v>
      </c>
      <c r="D106" s="46" t="s">
        <v>12</v>
      </c>
      <c r="E106" s="47" t="s">
        <v>354</v>
      </c>
      <c r="F106" s="489">
        <v>-200</v>
      </c>
      <c r="G106" s="438">
        <v>80379</v>
      </c>
      <c r="H106" s="439">
        <v>79467</v>
      </c>
      <c r="I106" s="509">
        <f t="shared" si="20"/>
        <v>912</v>
      </c>
      <c r="J106" s="509">
        <f t="shared" si="16"/>
        <v>-182400</v>
      </c>
      <c r="K106" s="509">
        <f t="shared" si="17"/>
        <v>-0.1824</v>
      </c>
      <c r="L106" s="438">
        <v>95531</v>
      </c>
      <c r="M106" s="439">
        <v>95409</v>
      </c>
      <c r="N106" s="439">
        <f t="shared" si="21"/>
        <v>122</v>
      </c>
      <c r="O106" s="439">
        <f t="shared" si="18"/>
        <v>-24400</v>
      </c>
      <c r="P106" s="439">
        <f t="shared" si="19"/>
        <v>-0.0244</v>
      </c>
      <c r="Q106" s="681"/>
    </row>
    <row r="107" spans="1:17" ht="15">
      <c r="A107" s="474">
        <v>7</v>
      </c>
      <c r="B107" s="475" t="s">
        <v>117</v>
      </c>
      <c r="C107" s="480">
        <v>4865050</v>
      </c>
      <c r="D107" s="46" t="s">
        <v>12</v>
      </c>
      <c r="E107" s="47" t="s">
        <v>354</v>
      </c>
      <c r="F107" s="489">
        <v>-800</v>
      </c>
      <c r="G107" s="441">
        <v>11442</v>
      </c>
      <c r="H107" s="442">
        <v>11256</v>
      </c>
      <c r="I107" s="349">
        <f>G107-H107</f>
        <v>186</v>
      </c>
      <c r="J107" s="349">
        <f t="shared" si="16"/>
        <v>-148800</v>
      </c>
      <c r="K107" s="349">
        <f t="shared" si="17"/>
        <v>-0.1488</v>
      </c>
      <c r="L107" s="441">
        <v>4200</v>
      </c>
      <c r="M107" s="442">
        <v>4157</v>
      </c>
      <c r="N107" s="442">
        <f>L107-M107</f>
        <v>43</v>
      </c>
      <c r="O107" s="442">
        <f t="shared" si="18"/>
        <v>-34400</v>
      </c>
      <c r="P107" s="442">
        <f t="shared" si="19"/>
        <v>-0.0344</v>
      </c>
      <c r="Q107" s="602"/>
    </row>
    <row r="108" spans="1:17" s="713" customFormat="1" ht="15.75" customHeight="1">
      <c r="A108" s="474">
        <v>8</v>
      </c>
      <c r="B108" s="475" t="s">
        <v>381</v>
      </c>
      <c r="C108" s="480">
        <v>4864949</v>
      </c>
      <c r="D108" s="46" t="s">
        <v>12</v>
      </c>
      <c r="E108" s="47" t="s">
        <v>354</v>
      </c>
      <c r="F108" s="489">
        <v>-2000</v>
      </c>
      <c r="G108" s="441">
        <v>13964</v>
      </c>
      <c r="H108" s="442">
        <v>13825</v>
      </c>
      <c r="I108" s="349">
        <f>G108-H108</f>
        <v>139</v>
      </c>
      <c r="J108" s="349">
        <f t="shared" si="16"/>
        <v>-278000</v>
      </c>
      <c r="K108" s="349">
        <f t="shared" si="17"/>
        <v>-0.278</v>
      </c>
      <c r="L108" s="441">
        <v>2267</v>
      </c>
      <c r="M108" s="442">
        <v>2256</v>
      </c>
      <c r="N108" s="442">
        <f>L108-M108</f>
        <v>11</v>
      </c>
      <c r="O108" s="442">
        <f t="shared" si="18"/>
        <v>-22000</v>
      </c>
      <c r="P108" s="442">
        <f t="shared" si="19"/>
        <v>-0.022</v>
      </c>
      <c r="Q108" s="772"/>
    </row>
    <row r="109" spans="1:17" ht="15.75" customHeight="1">
      <c r="A109" s="474">
        <v>9</v>
      </c>
      <c r="B109" s="475" t="s">
        <v>404</v>
      </c>
      <c r="C109" s="480">
        <v>5128434</v>
      </c>
      <c r="D109" s="46" t="s">
        <v>12</v>
      </c>
      <c r="E109" s="47" t="s">
        <v>354</v>
      </c>
      <c r="F109" s="489">
        <v>-800</v>
      </c>
      <c r="G109" s="438">
        <v>980697</v>
      </c>
      <c r="H109" s="439">
        <v>980949</v>
      </c>
      <c r="I109" s="509">
        <f>G109-H109</f>
        <v>-252</v>
      </c>
      <c r="J109" s="509">
        <f t="shared" si="16"/>
        <v>201600</v>
      </c>
      <c r="K109" s="509">
        <f t="shared" si="17"/>
        <v>0.2016</v>
      </c>
      <c r="L109" s="438">
        <v>990766</v>
      </c>
      <c r="M109" s="439">
        <v>990792</v>
      </c>
      <c r="N109" s="439">
        <f>L109-M109</f>
        <v>-26</v>
      </c>
      <c r="O109" s="439">
        <f t="shared" si="18"/>
        <v>20800</v>
      </c>
      <c r="P109" s="439">
        <f t="shared" si="19"/>
        <v>0.0208</v>
      </c>
      <c r="Q109" s="180"/>
    </row>
    <row r="110" spans="1:17" ht="15.75" customHeight="1">
      <c r="A110" s="474">
        <v>10</v>
      </c>
      <c r="B110" s="475" t="s">
        <v>403</v>
      </c>
      <c r="C110" s="480">
        <v>5128430</v>
      </c>
      <c r="D110" s="46" t="s">
        <v>12</v>
      </c>
      <c r="E110" s="47" t="s">
        <v>354</v>
      </c>
      <c r="F110" s="489">
        <v>-800</v>
      </c>
      <c r="G110" s="438">
        <v>979278</v>
      </c>
      <c r="H110" s="439">
        <v>980114</v>
      </c>
      <c r="I110" s="509">
        <f>G110-H110</f>
        <v>-836</v>
      </c>
      <c r="J110" s="509">
        <f t="shared" si="16"/>
        <v>668800</v>
      </c>
      <c r="K110" s="509">
        <f t="shared" si="17"/>
        <v>0.6688</v>
      </c>
      <c r="L110" s="438">
        <v>987569</v>
      </c>
      <c r="M110" s="439">
        <v>987690</v>
      </c>
      <c r="N110" s="439">
        <f>L110-M110</f>
        <v>-121</v>
      </c>
      <c r="O110" s="439">
        <f t="shared" si="18"/>
        <v>96800</v>
      </c>
      <c r="P110" s="439">
        <f t="shared" si="19"/>
        <v>0.0968</v>
      </c>
      <c r="Q110" s="180"/>
    </row>
    <row r="111" spans="1:17" s="713" customFormat="1" ht="15.75" customHeight="1">
      <c r="A111" s="474">
        <v>11</v>
      </c>
      <c r="B111" s="475" t="s">
        <v>396</v>
      </c>
      <c r="C111" s="480">
        <v>5128445</v>
      </c>
      <c r="D111" s="196" t="s">
        <v>12</v>
      </c>
      <c r="E111" s="310" t="s">
        <v>354</v>
      </c>
      <c r="F111" s="489">
        <v>-800</v>
      </c>
      <c r="G111" s="441">
        <v>988365</v>
      </c>
      <c r="H111" s="442">
        <v>988472</v>
      </c>
      <c r="I111" s="349">
        <f>G111-H111</f>
        <v>-107</v>
      </c>
      <c r="J111" s="349">
        <f t="shared" si="16"/>
        <v>85600</v>
      </c>
      <c r="K111" s="349">
        <f t="shared" si="17"/>
        <v>0.0856</v>
      </c>
      <c r="L111" s="441">
        <v>994779</v>
      </c>
      <c r="M111" s="442">
        <v>994823</v>
      </c>
      <c r="N111" s="442">
        <f>L111-M111</f>
        <v>-44</v>
      </c>
      <c r="O111" s="442">
        <f t="shared" si="18"/>
        <v>35200</v>
      </c>
      <c r="P111" s="442">
        <f t="shared" si="19"/>
        <v>0.0352</v>
      </c>
      <c r="Q111" s="726"/>
    </row>
    <row r="112" spans="1:17" ht="15.75" customHeight="1">
      <c r="A112" s="474"/>
      <c r="B112" s="476" t="s">
        <v>386</v>
      </c>
      <c r="C112" s="480"/>
      <c r="D112" s="50"/>
      <c r="E112" s="50"/>
      <c r="F112" s="489"/>
      <c r="G112" s="514"/>
      <c r="H112" s="509"/>
      <c r="I112" s="509"/>
      <c r="J112" s="509"/>
      <c r="K112" s="509"/>
      <c r="L112" s="438"/>
      <c r="M112" s="439"/>
      <c r="N112" s="439"/>
      <c r="O112" s="439"/>
      <c r="P112" s="439"/>
      <c r="Q112" s="180"/>
    </row>
    <row r="113" spans="1:17" ht="15.75" customHeight="1">
      <c r="A113" s="474">
        <v>12</v>
      </c>
      <c r="B113" s="475" t="s">
        <v>118</v>
      </c>
      <c r="C113" s="480">
        <v>4864951</v>
      </c>
      <c r="D113" s="46" t="s">
        <v>12</v>
      </c>
      <c r="E113" s="47" t="s">
        <v>354</v>
      </c>
      <c r="F113" s="489">
        <v>-1000</v>
      </c>
      <c r="G113" s="438">
        <v>988637</v>
      </c>
      <c r="H113" s="439">
        <v>989077</v>
      </c>
      <c r="I113" s="509">
        <f>G113-H113</f>
        <v>-440</v>
      </c>
      <c r="J113" s="509">
        <f aca="true" t="shared" si="22" ref="J113:J119">$F113*I113</f>
        <v>440000</v>
      </c>
      <c r="K113" s="509">
        <f aca="true" t="shared" si="23" ref="K113:K119">J113/1000000</f>
        <v>0.44</v>
      </c>
      <c r="L113" s="438">
        <v>36466</v>
      </c>
      <c r="M113" s="439">
        <v>36472</v>
      </c>
      <c r="N113" s="439">
        <f>L113-M113</f>
        <v>-6</v>
      </c>
      <c r="O113" s="439">
        <f aca="true" t="shared" si="24" ref="O113:O119">$F113*N113</f>
        <v>6000</v>
      </c>
      <c r="P113" s="439">
        <f aca="true" t="shared" si="25" ref="P113:P119">O113/1000000</f>
        <v>0.006</v>
      </c>
      <c r="Q113" s="180"/>
    </row>
    <row r="114" spans="1:17" s="713" customFormat="1" ht="15.75" customHeight="1">
      <c r="A114" s="474">
        <v>13</v>
      </c>
      <c r="B114" s="475" t="s">
        <v>119</v>
      </c>
      <c r="C114" s="480">
        <v>4864958</v>
      </c>
      <c r="D114" s="46" t="s">
        <v>12</v>
      </c>
      <c r="E114" s="47" t="s">
        <v>354</v>
      </c>
      <c r="F114" s="489">
        <v>-2000</v>
      </c>
      <c r="G114" s="441">
        <v>999605</v>
      </c>
      <c r="H114" s="442">
        <v>999846</v>
      </c>
      <c r="I114" s="349">
        <f>G114-H114</f>
        <v>-241</v>
      </c>
      <c r="J114" s="349">
        <f>$F114*I114</f>
        <v>482000</v>
      </c>
      <c r="K114" s="349">
        <f>J114/1000000</f>
        <v>0.482</v>
      </c>
      <c r="L114" s="441">
        <v>999999</v>
      </c>
      <c r="M114" s="442">
        <v>999999</v>
      </c>
      <c r="N114" s="442">
        <f>L114-M114</f>
        <v>0</v>
      </c>
      <c r="O114" s="442">
        <f>$F114*N114</f>
        <v>0</v>
      </c>
      <c r="P114" s="442">
        <f>O114/1000000</f>
        <v>0</v>
      </c>
      <c r="Q114" s="754"/>
    </row>
    <row r="115" spans="1:17" ht="15.75" customHeight="1">
      <c r="A115" s="474"/>
      <c r="B115" s="477" t="s">
        <v>120</v>
      </c>
      <c r="C115" s="480"/>
      <c r="D115" s="46"/>
      <c r="E115" s="46"/>
      <c r="F115" s="489"/>
      <c r="G115" s="514"/>
      <c r="H115" s="509"/>
      <c r="I115" s="509"/>
      <c r="J115" s="509"/>
      <c r="K115" s="509"/>
      <c r="L115" s="438"/>
      <c r="M115" s="439"/>
      <c r="N115" s="439"/>
      <c r="O115" s="439"/>
      <c r="P115" s="439"/>
      <c r="Q115" s="180"/>
    </row>
    <row r="116" spans="1:17" ht="15.75" customHeight="1">
      <c r="A116" s="474">
        <v>14</v>
      </c>
      <c r="B116" s="422" t="s">
        <v>46</v>
      </c>
      <c r="C116" s="480">
        <v>4864843</v>
      </c>
      <c r="D116" s="50" t="s">
        <v>12</v>
      </c>
      <c r="E116" s="47" t="s">
        <v>354</v>
      </c>
      <c r="F116" s="489">
        <v>-1000</v>
      </c>
      <c r="G116" s="438">
        <v>2127</v>
      </c>
      <c r="H116" s="439">
        <v>2075</v>
      </c>
      <c r="I116" s="509">
        <f>G116-H116</f>
        <v>52</v>
      </c>
      <c r="J116" s="509">
        <f t="shared" si="22"/>
        <v>-52000</v>
      </c>
      <c r="K116" s="509">
        <f t="shared" si="23"/>
        <v>-0.052</v>
      </c>
      <c r="L116" s="438">
        <v>23415</v>
      </c>
      <c r="M116" s="439">
        <v>23402</v>
      </c>
      <c r="N116" s="439">
        <f>L116-M116</f>
        <v>13</v>
      </c>
      <c r="O116" s="439">
        <f t="shared" si="24"/>
        <v>-13000</v>
      </c>
      <c r="P116" s="439">
        <f t="shared" si="25"/>
        <v>-0.013</v>
      </c>
      <c r="Q116" s="180"/>
    </row>
    <row r="117" spans="1:17" ht="15.75" customHeight="1">
      <c r="A117" s="474">
        <v>15</v>
      </c>
      <c r="B117" s="475" t="s">
        <v>47</v>
      </c>
      <c r="C117" s="480">
        <v>4864844</v>
      </c>
      <c r="D117" s="46" t="s">
        <v>12</v>
      </c>
      <c r="E117" s="47" t="s">
        <v>354</v>
      </c>
      <c r="F117" s="489">
        <v>-1000</v>
      </c>
      <c r="G117" s="438">
        <v>611</v>
      </c>
      <c r="H117" s="439">
        <v>466</v>
      </c>
      <c r="I117" s="509">
        <f>G117-H117</f>
        <v>145</v>
      </c>
      <c r="J117" s="509">
        <f t="shared" si="22"/>
        <v>-145000</v>
      </c>
      <c r="K117" s="509">
        <f t="shared" si="23"/>
        <v>-0.145</v>
      </c>
      <c r="L117" s="438">
        <v>2825</v>
      </c>
      <c r="M117" s="439">
        <v>2825</v>
      </c>
      <c r="N117" s="439">
        <f>L117-M117</f>
        <v>0</v>
      </c>
      <c r="O117" s="439">
        <f t="shared" si="24"/>
        <v>0</v>
      </c>
      <c r="P117" s="439">
        <f t="shared" si="25"/>
        <v>0</v>
      </c>
      <c r="Q117" s="180"/>
    </row>
    <row r="118" spans="1:17" ht="15.75" customHeight="1">
      <c r="A118" s="474"/>
      <c r="B118" s="477" t="s">
        <v>48</v>
      </c>
      <c r="C118" s="480"/>
      <c r="D118" s="46"/>
      <c r="E118" s="46"/>
      <c r="F118" s="489"/>
      <c r="G118" s="514"/>
      <c r="H118" s="509"/>
      <c r="I118" s="509"/>
      <c r="J118" s="509"/>
      <c r="K118" s="509"/>
      <c r="L118" s="438"/>
      <c r="M118" s="439"/>
      <c r="N118" s="439"/>
      <c r="O118" s="439"/>
      <c r="P118" s="439"/>
      <c r="Q118" s="180"/>
    </row>
    <row r="119" spans="1:17" ht="15.75" customHeight="1">
      <c r="A119" s="474">
        <v>16</v>
      </c>
      <c r="B119" s="475" t="s">
        <v>85</v>
      </c>
      <c r="C119" s="480">
        <v>4865169</v>
      </c>
      <c r="D119" s="46" t="s">
        <v>12</v>
      </c>
      <c r="E119" s="47" t="s">
        <v>354</v>
      </c>
      <c r="F119" s="489">
        <v>-1000</v>
      </c>
      <c r="G119" s="438">
        <v>1360</v>
      </c>
      <c r="H119" s="439">
        <v>1365</v>
      </c>
      <c r="I119" s="509">
        <f>G119-H119</f>
        <v>-5</v>
      </c>
      <c r="J119" s="509">
        <f t="shared" si="22"/>
        <v>5000</v>
      </c>
      <c r="K119" s="509">
        <f t="shared" si="23"/>
        <v>0.005</v>
      </c>
      <c r="L119" s="438">
        <v>61319</v>
      </c>
      <c r="M119" s="439">
        <v>61321</v>
      </c>
      <c r="N119" s="439">
        <f>L119-M119</f>
        <v>-2</v>
      </c>
      <c r="O119" s="439">
        <f t="shared" si="24"/>
        <v>2000</v>
      </c>
      <c r="P119" s="439">
        <f t="shared" si="25"/>
        <v>0.002</v>
      </c>
      <c r="Q119" s="180"/>
    </row>
    <row r="120" spans="1:17" ht="15.75" customHeight="1">
      <c r="A120" s="474"/>
      <c r="B120" s="476" t="s">
        <v>52</v>
      </c>
      <c r="C120" s="458"/>
      <c r="D120" s="50"/>
      <c r="E120" s="50"/>
      <c r="F120" s="489"/>
      <c r="G120" s="514"/>
      <c r="H120" s="515"/>
      <c r="I120" s="515"/>
      <c r="J120" s="515"/>
      <c r="K120" s="509"/>
      <c r="L120" s="441"/>
      <c r="M120" s="512"/>
      <c r="N120" s="512"/>
      <c r="O120" s="512"/>
      <c r="P120" s="439"/>
      <c r="Q120" s="225"/>
    </row>
    <row r="121" spans="1:17" ht="15.75" customHeight="1">
      <c r="A121" s="474"/>
      <c r="B121" s="476" t="s">
        <v>53</v>
      </c>
      <c r="C121" s="458"/>
      <c r="D121" s="50"/>
      <c r="E121" s="50"/>
      <c r="F121" s="489"/>
      <c r="G121" s="514"/>
      <c r="H121" s="515"/>
      <c r="I121" s="515"/>
      <c r="J121" s="515"/>
      <c r="K121" s="509"/>
      <c r="L121" s="441"/>
      <c r="M121" s="512"/>
      <c r="N121" s="512"/>
      <c r="O121" s="512"/>
      <c r="P121" s="439"/>
      <c r="Q121" s="225"/>
    </row>
    <row r="122" spans="1:17" ht="15.75" customHeight="1">
      <c r="A122" s="482"/>
      <c r="B122" s="485" t="s">
        <v>66</v>
      </c>
      <c r="C122" s="480"/>
      <c r="D122" s="50"/>
      <c r="E122" s="50"/>
      <c r="F122" s="489"/>
      <c r="G122" s="514"/>
      <c r="H122" s="509"/>
      <c r="I122" s="509"/>
      <c r="J122" s="509"/>
      <c r="K122" s="509"/>
      <c r="L122" s="441"/>
      <c r="M122" s="439"/>
      <c r="N122" s="439"/>
      <c r="O122" s="439"/>
      <c r="P122" s="439"/>
      <c r="Q122" s="225"/>
    </row>
    <row r="123" spans="1:17" ht="24" customHeight="1">
      <c r="A123" s="474">
        <v>17</v>
      </c>
      <c r="B123" s="486" t="s">
        <v>67</v>
      </c>
      <c r="C123" s="480">
        <v>4865091</v>
      </c>
      <c r="D123" s="46" t="s">
        <v>12</v>
      </c>
      <c r="E123" s="47" t="s">
        <v>354</v>
      </c>
      <c r="F123" s="489">
        <v>-500</v>
      </c>
      <c r="G123" s="438">
        <v>5473</v>
      </c>
      <c r="H123" s="439">
        <v>5477</v>
      </c>
      <c r="I123" s="509">
        <f>G123-H123</f>
        <v>-4</v>
      </c>
      <c r="J123" s="509">
        <f>$F123*I123</f>
        <v>2000</v>
      </c>
      <c r="K123" s="509">
        <f>J123/1000000</f>
        <v>0.002</v>
      </c>
      <c r="L123" s="438">
        <v>31433</v>
      </c>
      <c r="M123" s="439">
        <v>31346</v>
      </c>
      <c r="N123" s="439">
        <f>L123-M123</f>
        <v>87</v>
      </c>
      <c r="O123" s="439">
        <f>$F123*N123</f>
        <v>-43500</v>
      </c>
      <c r="P123" s="439">
        <f>O123/1000000</f>
        <v>-0.0435</v>
      </c>
      <c r="Q123" s="569"/>
    </row>
    <row r="124" spans="1:17" ht="15.75" customHeight="1">
      <c r="A124" s="474">
        <v>18</v>
      </c>
      <c r="B124" s="486" t="s">
        <v>68</v>
      </c>
      <c r="C124" s="480">
        <v>4902530</v>
      </c>
      <c r="D124" s="46" t="s">
        <v>12</v>
      </c>
      <c r="E124" s="47" t="s">
        <v>354</v>
      </c>
      <c r="F124" s="489">
        <v>-500</v>
      </c>
      <c r="G124" s="438">
        <v>3706</v>
      </c>
      <c r="H124" s="439">
        <v>3728</v>
      </c>
      <c r="I124" s="509">
        <f aca="true" t="shared" si="26" ref="I124:I138">G124-H124</f>
        <v>-22</v>
      </c>
      <c r="J124" s="509">
        <f aca="true" t="shared" si="27" ref="J124:J143">$F124*I124</f>
        <v>11000</v>
      </c>
      <c r="K124" s="509">
        <f aca="true" t="shared" si="28" ref="K124:K143">J124/1000000</f>
        <v>0.011</v>
      </c>
      <c r="L124" s="438">
        <v>29122</v>
      </c>
      <c r="M124" s="439">
        <v>29059</v>
      </c>
      <c r="N124" s="439">
        <f aca="true" t="shared" si="29" ref="N124:N138">L124-M124</f>
        <v>63</v>
      </c>
      <c r="O124" s="439">
        <f aca="true" t="shared" si="30" ref="O124:O143">$F124*N124</f>
        <v>-31500</v>
      </c>
      <c r="P124" s="439">
        <f aca="true" t="shared" si="31" ref="P124:P143">O124/1000000</f>
        <v>-0.0315</v>
      </c>
      <c r="Q124" s="180"/>
    </row>
    <row r="125" spans="1:17" ht="15.75" customHeight="1">
      <c r="A125" s="474">
        <v>19</v>
      </c>
      <c r="B125" s="486" t="s">
        <v>69</v>
      </c>
      <c r="C125" s="480">
        <v>4902531</v>
      </c>
      <c r="D125" s="46" t="s">
        <v>12</v>
      </c>
      <c r="E125" s="47" t="s">
        <v>354</v>
      </c>
      <c r="F125" s="489">
        <v>-500</v>
      </c>
      <c r="G125" s="438">
        <v>6539</v>
      </c>
      <c r="H125" s="439">
        <v>6481</v>
      </c>
      <c r="I125" s="509">
        <f t="shared" si="26"/>
        <v>58</v>
      </c>
      <c r="J125" s="509">
        <f t="shared" si="27"/>
        <v>-29000</v>
      </c>
      <c r="K125" s="509">
        <f t="shared" si="28"/>
        <v>-0.029</v>
      </c>
      <c r="L125" s="438">
        <v>14891</v>
      </c>
      <c r="M125" s="439">
        <v>14891</v>
      </c>
      <c r="N125" s="439">
        <f t="shared" si="29"/>
        <v>0</v>
      </c>
      <c r="O125" s="439">
        <f t="shared" si="30"/>
        <v>0</v>
      </c>
      <c r="P125" s="439">
        <f t="shared" si="31"/>
        <v>0</v>
      </c>
      <c r="Q125" s="180"/>
    </row>
    <row r="126" spans="1:17" ht="15.75" customHeight="1">
      <c r="A126" s="474">
        <v>20</v>
      </c>
      <c r="B126" s="486" t="s">
        <v>70</v>
      </c>
      <c r="C126" s="480">
        <v>4865072</v>
      </c>
      <c r="D126" s="46" t="s">
        <v>12</v>
      </c>
      <c r="E126" s="47" t="s">
        <v>354</v>
      </c>
      <c r="F126" s="724">
        <v>-666.666666666667</v>
      </c>
      <c r="G126" s="441">
        <v>1711</v>
      </c>
      <c r="H126" s="442">
        <v>1644</v>
      </c>
      <c r="I126" s="349">
        <f>G126-H126</f>
        <v>67</v>
      </c>
      <c r="J126" s="349">
        <f t="shared" si="27"/>
        <v>-44666.666666666686</v>
      </c>
      <c r="K126" s="349">
        <f t="shared" si="28"/>
        <v>-0.04466666666666669</v>
      </c>
      <c r="L126" s="441">
        <v>937</v>
      </c>
      <c r="M126" s="442">
        <v>935</v>
      </c>
      <c r="N126" s="442">
        <f>L126-M126</f>
        <v>2</v>
      </c>
      <c r="O126" s="442">
        <f t="shared" si="30"/>
        <v>-1333.333333333334</v>
      </c>
      <c r="P126" s="442">
        <f t="shared" si="31"/>
        <v>-0.001333333333333334</v>
      </c>
      <c r="Q126" s="722"/>
    </row>
    <row r="127" spans="1:17" ht="15.75" customHeight="1">
      <c r="A127" s="474"/>
      <c r="B127" s="485" t="s">
        <v>34</v>
      </c>
      <c r="C127" s="480"/>
      <c r="D127" s="50"/>
      <c r="E127" s="50"/>
      <c r="F127" s="489"/>
      <c r="G127" s="514"/>
      <c r="H127" s="509"/>
      <c r="I127" s="509"/>
      <c r="J127" s="509"/>
      <c r="K127" s="509"/>
      <c r="L127" s="438"/>
      <c r="M127" s="439"/>
      <c r="N127" s="439"/>
      <c r="O127" s="439"/>
      <c r="P127" s="439"/>
      <c r="Q127" s="180"/>
    </row>
    <row r="128" spans="1:17" ht="15.75" customHeight="1">
      <c r="A128" s="474">
        <v>21</v>
      </c>
      <c r="B128" s="487" t="s">
        <v>71</v>
      </c>
      <c r="C128" s="488">
        <v>4864807</v>
      </c>
      <c r="D128" s="46" t="s">
        <v>12</v>
      </c>
      <c r="E128" s="47" t="s">
        <v>354</v>
      </c>
      <c r="F128" s="489">
        <v>-100</v>
      </c>
      <c r="G128" s="438">
        <v>166405</v>
      </c>
      <c r="H128" s="439">
        <v>163836</v>
      </c>
      <c r="I128" s="509">
        <f t="shared" si="26"/>
        <v>2569</v>
      </c>
      <c r="J128" s="509">
        <f t="shared" si="27"/>
        <v>-256900</v>
      </c>
      <c r="K128" s="509">
        <f t="shared" si="28"/>
        <v>-0.2569</v>
      </c>
      <c r="L128" s="438">
        <v>20889</v>
      </c>
      <c r="M128" s="439">
        <v>20888</v>
      </c>
      <c r="N128" s="439">
        <f t="shared" si="29"/>
        <v>1</v>
      </c>
      <c r="O128" s="439">
        <f t="shared" si="30"/>
        <v>-100</v>
      </c>
      <c r="P128" s="439">
        <f t="shared" si="31"/>
        <v>-0.0001</v>
      </c>
      <c r="Q128" s="180"/>
    </row>
    <row r="129" spans="1:17" ht="15.75" customHeight="1">
      <c r="A129" s="474">
        <v>22</v>
      </c>
      <c r="B129" s="487" t="s">
        <v>145</v>
      </c>
      <c r="C129" s="488">
        <v>4865086</v>
      </c>
      <c r="D129" s="46" t="s">
        <v>12</v>
      </c>
      <c r="E129" s="47" t="s">
        <v>354</v>
      </c>
      <c r="F129" s="489">
        <v>-100</v>
      </c>
      <c r="G129" s="438">
        <v>23850</v>
      </c>
      <c r="H129" s="439">
        <v>23751</v>
      </c>
      <c r="I129" s="509">
        <f t="shared" si="26"/>
        <v>99</v>
      </c>
      <c r="J129" s="509">
        <f t="shared" si="27"/>
        <v>-9900</v>
      </c>
      <c r="K129" s="509">
        <f t="shared" si="28"/>
        <v>-0.0099</v>
      </c>
      <c r="L129" s="438">
        <v>44624</v>
      </c>
      <c r="M129" s="439">
        <v>44440</v>
      </c>
      <c r="N129" s="439">
        <f t="shared" si="29"/>
        <v>184</v>
      </c>
      <c r="O129" s="439">
        <f t="shared" si="30"/>
        <v>-18400</v>
      </c>
      <c r="P129" s="439">
        <f t="shared" si="31"/>
        <v>-0.0184</v>
      </c>
      <c r="Q129" s="180"/>
    </row>
    <row r="130" spans="1:17" ht="15.75" customHeight="1">
      <c r="A130" s="474"/>
      <c r="B130" s="477" t="s">
        <v>72</v>
      </c>
      <c r="C130" s="480"/>
      <c r="D130" s="46"/>
      <c r="E130" s="46"/>
      <c r="F130" s="489"/>
      <c r="G130" s="514"/>
      <c r="H130" s="509"/>
      <c r="I130" s="509"/>
      <c r="J130" s="509"/>
      <c r="K130" s="509"/>
      <c r="L130" s="438"/>
      <c r="M130" s="439"/>
      <c r="N130" s="439"/>
      <c r="O130" s="439"/>
      <c r="P130" s="439"/>
      <c r="Q130" s="180"/>
    </row>
    <row r="131" spans="1:17" s="748" customFormat="1" ht="14.25" customHeight="1">
      <c r="A131" s="474">
        <v>23</v>
      </c>
      <c r="B131" s="475" t="s">
        <v>65</v>
      </c>
      <c r="C131" s="480">
        <v>4902568</v>
      </c>
      <c r="D131" s="46" t="s">
        <v>12</v>
      </c>
      <c r="E131" s="47" t="s">
        <v>354</v>
      </c>
      <c r="F131" s="489">
        <v>-100</v>
      </c>
      <c r="G131" s="441">
        <v>998638</v>
      </c>
      <c r="H131" s="442">
        <v>998786</v>
      </c>
      <c r="I131" s="349">
        <f>G131-H131</f>
        <v>-148</v>
      </c>
      <c r="J131" s="349">
        <f>$F131*I131</f>
        <v>14800</v>
      </c>
      <c r="K131" s="349">
        <f>J131/1000000</f>
        <v>0.0148</v>
      </c>
      <c r="L131" s="441">
        <v>27</v>
      </c>
      <c r="M131" s="442">
        <v>27</v>
      </c>
      <c r="N131" s="442">
        <f>L131-M131</f>
        <v>0</v>
      </c>
      <c r="O131" s="442">
        <f>$F131*N131</f>
        <v>0</v>
      </c>
      <c r="P131" s="442">
        <f>O131/1000000</f>
        <v>0</v>
      </c>
      <c r="Q131" s="722"/>
    </row>
    <row r="132" spans="1:17" s="713" customFormat="1" ht="15.75" customHeight="1">
      <c r="A132" s="474">
        <v>24</v>
      </c>
      <c r="B132" s="475" t="s">
        <v>73</v>
      </c>
      <c r="C132" s="480">
        <v>4902549</v>
      </c>
      <c r="D132" s="46" t="s">
        <v>12</v>
      </c>
      <c r="E132" s="47" t="s">
        <v>354</v>
      </c>
      <c r="F132" s="489">
        <v>-100</v>
      </c>
      <c r="G132" s="441">
        <v>999957</v>
      </c>
      <c r="H132" s="442">
        <v>999991</v>
      </c>
      <c r="I132" s="349">
        <f>G132-H132</f>
        <v>-34</v>
      </c>
      <c r="J132" s="349">
        <f>$F132*I132</f>
        <v>3400</v>
      </c>
      <c r="K132" s="349">
        <f>J132/1000000</f>
        <v>0.0034</v>
      </c>
      <c r="L132" s="441">
        <v>999999</v>
      </c>
      <c r="M132" s="442">
        <v>1000000</v>
      </c>
      <c r="N132" s="442">
        <f>L132-M132</f>
        <v>-1</v>
      </c>
      <c r="O132" s="442">
        <f>$F132*N132</f>
        <v>100</v>
      </c>
      <c r="P132" s="442">
        <f>O132/1000000</f>
        <v>0.0001</v>
      </c>
      <c r="Q132" s="754"/>
    </row>
    <row r="133" spans="1:17" ht="15.75" customHeight="1">
      <c r="A133" s="474">
        <v>25</v>
      </c>
      <c r="B133" s="475" t="s">
        <v>86</v>
      </c>
      <c r="C133" s="480">
        <v>4902537</v>
      </c>
      <c r="D133" s="46" t="s">
        <v>12</v>
      </c>
      <c r="E133" s="47" t="s">
        <v>354</v>
      </c>
      <c r="F133" s="489">
        <v>-100</v>
      </c>
      <c r="G133" s="438">
        <v>23588</v>
      </c>
      <c r="H133" s="439">
        <v>23653</v>
      </c>
      <c r="I133" s="509">
        <f t="shared" si="26"/>
        <v>-65</v>
      </c>
      <c r="J133" s="509">
        <f t="shared" si="27"/>
        <v>6500</v>
      </c>
      <c r="K133" s="509">
        <f t="shared" si="28"/>
        <v>0.0065</v>
      </c>
      <c r="L133" s="438">
        <v>57143</v>
      </c>
      <c r="M133" s="439">
        <v>57143</v>
      </c>
      <c r="N133" s="439">
        <f t="shared" si="29"/>
        <v>0</v>
      </c>
      <c r="O133" s="439">
        <f t="shared" si="30"/>
        <v>0</v>
      </c>
      <c r="P133" s="439">
        <f t="shared" si="31"/>
        <v>0</v>
      </c>
      <c r="Q133" s="180"/>
    </row>
    <row r="134" spans="1:17" s="713" customFormat="1" ht="15.75" customHeight="1">
      <c r="A134" s="474">
        <v>26</v>
      </c>
      <c r="B134" s="475" t="s">
        <v>74</v>
      </c>
      <c r="C134" s="480">
        <v>4902578</v>
      </c>
      <c r="D134" s="46" t="s">
        <v>12</v>
      </c>
      <c r="E134" s="47" t="s">
        <v>354</v>
      </c>
      <c r="F134" s="489">
        <v>-100</v>
      </c>
      <c r="G134" s="441">
        <v>0</v>
      </c>
      <c r="H134" s="442">
        <v>0</v>
      </c>
      <c r="I134" s="349">
        <f>G134-H134</f>
        <v>0</v>
      </c>
      <c r="J134" s="349">
        <f>$F134*I134</f>
        <v>0</v>
      </c>
      <c r="K134" s="349">
        <f>J134/1000000</f>
        <v>0</v>
      </c>
      <c r="L134" s="441">
        <v>0</v>
      </c>
      <c r="M134" s="442">
        <v>0</v>
      </c>
      <c r="N134" s="442">
        <f>L134-M134</f>
        <v>0</v>
      </c>
      <c r="O134" s="442">
        <f>$F134*N134</f>
        <v>0</v>
      </c>
      <c r="P134" s="442">
        <f>O134/1000000</f>
        <v>0</v>
      </c>
      <c r="Q134" s="764"/>
    </row>
    <row r="135" spans="1:17" s="713" customFormat="1" ht="15.75" customHeight="1">
      <c r="A135" s="474">
        <v>27</v>
      </c>
      <c r="B135" s="475" t="s">
        <v>75</v>
      </c>
      <c r="C135" s="480">
        <v>4902539</v>
      </c>
      <c r="D135" s="46" t="s">
        <v>12</v>
      </c>
      <c r="E135" s="47" t="s">
        <v>354</v>
      </c>
      <c r="F135" s="489">
        <v>-100</v>
      </c>
      <c r="G135" s="441">
        <v>998452</v>
      </c>
      <c r="H135" s="442">
        <v>998452</v>
      </c>
      <c r="I135" s="349">
        <f t="shared" si="26"/>
        <v>0</v>
      </c>
      <c r="J135" s="349">
        <f t="shared" si="27"/>
        <v>0</v>
      </c>
      <c r="K135" s="349">
        <f t="shared" si="28"/>
        <v>0</v>
      </c>
      <c r="L135" s="441">
        <v>58</v>
      </c>
      <c r="M135" s="442">
        <v>58</v>
      </c>
      <c r="N135" s="442">
        <f t="shared" si="29"/>
        <v>0</v>
      </c>
      <c r="O135" s="442">
        <f t="shared" si="30"/>
        <v>0</v>
      </c>
      <c r="P135" s="442">
        <f t="shared" si="31"/>
        <v>0</v>
      </c>
      <c r="Q135" s="722"/>
    </row>
    <row r="136" spans="1:17" s="713" customFormat="1" ht="15.75" customHeight="1">
      <c r="A136" s="474"/>
      <c r="B136" s="475"/>
      <c r="C136" s="480"/>
      <c r="D136" s="46"/>
      <c r="E136" s="47"/>
      <c r="F136" s="489"/>
      <c r="G136" s="441"/>
      <c r="H136" s="442"/>
      <c r="I136" s="349"/>
      <c r="J136" s="349"/>
      <c r="K136" s="349">
        <v>-0.0023</v>
      </c>
      <c r="L136" s="441"/>
      <c r="M136" s="442"/>
      <c r="N136" s="442"/>
      <c r="O136" s="442"/>
      <c r="P136" s="442">
        <v>0</v>
      </c>
      <c r="Q136" s="722" t="s">
        <v>436</v>
      </c>
    </row>
    <row r="137" spans="1:17" s="713" customFormat="1" ht="15.75" customHeight="1">
      <c r="A137" s="474"/>
      <c r="B137" s="475" t="s">
        <v>75</v>
      </c>
      <c r="C137" s="480">
        <v>4902538</v>
      </c>
      <c r="D137" s="46" t="s">
        <v>12</v>
      </c>
      <c r="E137" s="47" t="s">
        <v>354</v>
      </c>
      <c r="F137" s="489">
        <v>-100</v>
      </c>
      <c r="G137" s="441">
        <v>999998</v>
      </c>
      <c r="H137" s="442">
        <v>1000000</v>
      </c>
      <c r="I137" s="349">
        <f>G137-H137</f>
        <v>-2</v>
      </c>
      <c r="J137" s="349">
        <f>$F137*I137</f>
        <v>200</v>
      </c>
      <c r="K137" s="349">
        <f>J137/1000000</f>
        <v>0.0002</v>
      </c>
      <c r="L137" s="441">
        <v>999999</v>
      </c>
      <c r="M137" s="442">
        <v>1000000</v>
      </c>
      <c r="N137" s="442">
        <f>L137-M137</f>
        <v>-1</v>
      </c>
      <c r="O137" s="442">
        <f>$F137*N137</f>
        <v>100</v>
      </c>
      <c r="P137" s="442">
        <f>O137/1000000</f>
        <v>0.0001</v>
      </c>
      <c r="Q137" s="722" t="s">
        <v>428</v>
      </c>
    </row>
    <row r="138" spans="1:17" s="713" customFormat="1" ht="15.75" customHeight="1">
      <c r="A138" s="474">
        <v>28</v>
      </c>
      <c r="B138" s="475" t="s">
        <v>61</v>
      </c>
      <c r="C138" s="480">
        <v>4902540</v>
      </c>
      <c r="D138" s="46" t="s">
        <v>12</v>
      </c>
      <c r="E138" s="47" t="s">
        <v>354</v>
      </c>
      <c r="F138" s="489">
        <v>-100</v>
      </c>
      <c r="G138" s="441">
        <v>15</v>
      </c>
      <c r="H138" s="442">
        <v>15</v>
      </c>
      <c r="I138" s="349">
        <f t="shared" si="26"/>
        <v>0</v>
      </c>
      <c r="J138" s="349">
        <f t="shared" si="27"/>
        <v>0</v>
      </c>
      <c r="K138" s="349">
        <f t="shared" si="28"/>
        <v>0</v>
      </c>
      <c r="L138" s="441">
        <v>13398</v>
      </c>
      <c r="M138" s="442">
        <v>13398</v>
      </c>
      <c r="N138" s="442">
        <f t="shared" si="29"/>
        <v>0</v>
      </c>
      <c r="O138" s="442">
        <f t="shared" si="30"/>
        <v>0</v>
      </c>
      <c r="P138" s="442">
        <f t="shared" si="31"/>
        <v>0</v>
      </c>
      <c r="Q138" s="722"/>
    </row>
    <row r="139" spans="1:17" s="713" customFormat="1" ht="15.75" customHeight="1">
      <c r="A139" s="474"/>
      <c r="B139" s="475" t="s">
        <v>61</v>
      </c>
      <c r="C139" s="480">
        <v>4902527</v>
      </c>
      <c r="D139" s="46" t="s">
        <v>12</v>
      </c>
      <c r="E139" s="47" t="s">
        <v>354</v>
      </c>
      <c r="F139" s="489">
        <v>-100</v>
      </c>
      <c r="G139" s="441">
        <v>0</v>
      </c>
      <c r="H139" s="442">
        <v>0</v>
      </c>
      <c r="I139" s="349">
        <f>G139-H139</f>
        <v>0</v>
      </c>
      <c r="J139" s="349">
        <f>$F139*I139</f>
        <v>0</v>
      </c>
      <c r="K139" s="349">
        <f>J139/1000000</f>
        <v>0</v>
      </c>
      <c r="L139" s="441">
        <v>0</v>
      </c>
      <c r="M139" s="442">
        <v>0</v>
      </c>
      <c r="N139" s="442">
        <f>L139-M139</f>
        <v>0</v>
      </c>
      <c r="O139" s="442">
        <f>$F139*N139</f>
        <v>0</v>
      </c>
      <c r="P139" s="442">
        <f>O139/1000000</f>
        <v>0</v>
      </c>
      <c r="Q139" s="722" t="s">
        <v>428</v>
      </c>
    </row>
    <row r="140" spans="1:17" ht="15.75" customHeight="1">
      <c r="A140" s="474"/>
      <c r="B140" s="477" t="s">
        <v>76</v>
      </c>
      <c r="C140" s="480"/>
      <c r="D140" s="46"/>
      <c r="E140" s="46"/>
      <c r="F140" s="489"/>
      <c r="G140" s="514"/>
      <c r="H140" s="509"/>
      <c r="I140" s="509"/>
      <c r="J140" s="509"/>
      <c r="K140" s="509"/>
      <c r="L140" s="438"/>
      <c r="M140" s="439"/>
      <c r="N140" s="439"/>
      <c r="O140" s="439"/>
      <c r="P140" s="439"/>
      <c r="Q140" s="180"/>
    </row>
    <row r="141" spans="1:17" s="713" customFormat="1" ht="15.75" customHeight="1">
      <c r="A141" s="474">
        <v>29</v>
      </c>
      <c r="B141" s="475" t="s">
        <v>77</v>
      </c>
      <c r="C141" s="480">
        <v>4902551</v>
      </c>
      <c r="D141" s="46" t="s">
        <v>12</v>
      </c>
      <c r="E141" s="47" t="s">
        <v>354</v>
      </c>
      <c r="F141" s="489">
        <v>-100</v>
      </c>
      <c r="G141" s="441">
        <v>177952</v>
      </c>
      <c r="H141" s="442">
        <v>177368</v>
      </c>
      <c r="I141" s="349">
        <f>G141-H141</f>
        <v>584</v>
      </c>
      <c r="J141" s="349">
        <f>$F141*I141</f>
        <v>-58400</v>
      </c>
      <c r="K141" s="349">
        <f>J141/1000000</f>
        <v>-0.0584</v>
      </c>
      <c r="L141" s="441">
        <v>51798</v>
      </c>
      <c r="M141" s="442">
        <v>51745</v>
      </c>
      <c r="N141" s="442">
        <f>L141-M141</f>
        <v>53</v>
      </c>
      <c r="O141" s="442">
        <f>$F141*N141</f>
        <v>-5300</v>
      </c>
      <c r="P141" s="442">
        <f>O141/1000000</f>
        <v>-0.0053</v>
      </c>
      <c r="Q141" s="722"/>
    </row>
    <row r="142" spans="1:17" ht="15.75" customHeight="1">
      <c r="A142" s="474">
        <v>30</v>
      </c>
      <c r="B142" s="475" t="s">
        <v>78</v>
      </c>
      <c r="C142" s="480">
        <v>4902542</v>
      </c>
      <c r="D142" s="46" t="s">
        <v>12</v>
      </c>
      <c r="E142" s="47" t="s">
        <v>354</v>
      </c>
      <c r="F142" s="489">
        <v>-100</v>
      </c>
      <c r="G142" s="438">
        <v>18308</v>
      </c>
      <c r="H142" s="439">
        <v>18113</v>
      </c>
      <c r="I142" s="509">
        <f>G142-H142</f>
        <v>195</v>
      </c>
      <c r="J142" s="509">
        <f t="shared" si="27"/>
        <v>-19500</v>
      </c>
      <c r="K142" s="509">
        <f t="shared" si="28"/>
        <v>-0.0195</v>
      </c>
      <c r="L142" s="438">
        <v>65878</v>
      </c>
      <c r="M142" s="439">
        <v>65754</v>
      </c>
      <c r="N142" s="439">
        <f>L142-M142</f>
        <v>124</v>
      </c>
      <c r="O142" s="439">
        <f t="shared" si="30"/>
        <v>-12400</v>
      </c>
      <c r="P142" s="439">
        <f t="shared" si="31"/>
        <v>-0.0124</v>
      </c>
      <c r="Q142" s="180"/>
    </row>
    <row r="143" spans="1:17" ht="15.75" customHeight="1">
      <c r="A143" s="474">
        <v>31</v>
      </c>
      <c r="B143" s="475" t="s">
        <v>79</v>
      </c>
      <c r="C143" s="480">
        <v>4902544</v>
      </c>
      <c r="D143" s="46" t="s">
        <v>12</v>
      </c>
      <c r="E143" s="47" t="s">
        <v>354</v>
      </c>
      <c r="F143" s="489">
        <v>-100</v>
      </c>
      <c r="G143" s="438">
        <v>6595</v>
      </c>
      <c r="H143" s="439">
        <v>6351</v>
      </c>
      <c r="I143" s="509">
        <f>G143-H143</f>
        <v>244</v>
      </c>
      <c r="J143" s="509">
        <f t="shared" si="27"/>
        <v>-24400</v>
      </c>
      <c r="K143" s="509">
        <f t="shared" si="28"/>
        <v>-0.0244</v>
      </c>
      <c r="L143" s="438">
        <v>4132</v>
      </c>
      <c r="M143" s="439">
        <v>3957</v>
      </c>
      <c r="N143" s="439">
        <f>L143-M143</f>
        <v>175</v>
      </c>
      <c r="O143" s="439">
        <f t="shared" si="30"/>
        <v>-17500</v>
      </c>
      <c r="P143" s="439">
        <f t="shared" si="31"/>
        <v>-0.0175</v>
      </c>
      <c r="Q143" s="743"/>
    </row>
    <row r="144" spans="1:17" ht="15.75" customHeight="1" thickBot="1">
      <c r="A144" s="478"/>
      <c r="B144" s="479"/>
      <c r="C144" s="481"/>
      <c r="D144" s="109"/>
      <c r="E144" s="53"/>
      <c r="F144" s="428"/>
      <c r="G144" s="36"/>
      <c r="H144" s="30"/>
      <c r="I144" s="31"/>
      <c r="J144" s="31"/>
      <c r="K144" s="32"/>
      <c r="L144" s="465"/>
      <c r="M144" s="31"/>
      <c r="N144" s="31"/>
      <c r="O144" s="31"/>
      <c r="P144" s="32"/>
      <c r="Q144" s="181"/>
    </row>
    <row r="145" ht="13.5" thickTop="1"/>
    <row r="146" spans="4:16" ht="16.5">
      <c r="D146" s="22"/>
      <c r="K146" s="596">
        <f>SUM(K100:K144)</f>
        <v>0.3468333333333328</v>
      </c>
      <c r="L146" s="61"/>
      <c r="M146" s="61"/>
      <c r="N146" s="61"/>
      <c r="O146" s="61"/>
      <c r="P146" s="516">
        <f>SUM(P100:P144)</f>
        <v>-0.14473333333333332</v>
      </c>
    </row>
    <row r="147" spans="11:16" ht="14.25">
      <c r="K147" s="61"/>
      <c r="L147" s="61"/>
      <c r="M147" s="61"/>
      <c r="N147" s="61"/>
      <c r="O147" s="61"/>
      <c r="P147" s="61"/>
    </row>
    <row r="148" spans="11:16" ht="14.25">
      <c r="K148" s="61"/>
      <c r="L148" s="61"/>
      <c r="M148" s="61"/>
      <c r="N148" s="61"/>
      <c r="O148" s="61"/>
      <c r="P148" s="61"/>
    </row>
    <row r="149" spans="17:18" ht="12.75">
      <c r="Q149" s="533" t="str">
        <f>NDPL!Q1</f>
        <v>APRIL-2015</v>
      </c>
      <c r="R149" s="307"/>
    </row>
    <row r="150" ht="13.5" thickBot="1"/>
    <row r="151" spans="1:17" ht="44.25" customHeight="1">
      <c r="A151" s="431"/>
      <c r="B151" s="429" t="s">
        <v>150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9.5" customHeight="1">
      <c r="A152" s="275"/>
      <c r="B152" s="354" t="s">
        <v>151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9.5" customHeight="1">
      <c r="A153" s="275"/>
      <c r="B153" s="350" t="s">
        <v>256</v>
      </c>
      <c r="C153" s="19"/>
      <c r="D153" s="19"/>
      <c r="E153" s="19"/>
      <c r="F153" s="19"/>
      <c r="G153" s="19"/>
      <c r="H153" s="19"/>
      <c r="I153" s="19"/>
      <c r="J153" s="19"/>
      <c r="K153" s="244">
        <f>K59</f>
        <v>-1.0547499999999994</v>
      </c>
      <c r="L153" s="244"/>
      <c r="M153" s="244"/>
      <c r="N153" s="244"/>
      <c r="O153" s="244"/>
      <c r="P153" s="244">
        <f>P59</f>
        <v>-7.105850000000002</v>
      </c>
      <c r="Q153" s="59"/>
    </row>
    <row r="154" spans="1:17" ht="19.5" customHeight="1">
      <c r="A154" s="275"/>
      <c r="B154" s="350" t="s">
        <v>257</v>
      </c>
      <c r="C154" s="19"/>
      <c r="D154" s="19"/>
      <c r="E154" s="19"/>
      <c r="F154" s="19"/>
      <c r="G154" s="19"/>
      <c r="H154" s="19"/>
      <c r="I154" s="19"/>
      <c r="J154" s="19"/>
      <c r="K154" s="597">
        <f>K146</f>
        <v>0.3468333333333328</v>
      </c>
      <c r="L154" s="244"/>
      <c r="M154" s="244"/>
      <c r="N154" s="244"/>
      <c r="O154" s="244"/>
      <c r="P154" s="244">
        <f>P146</f>
        <v>-0.14473333333333332</v>
      </c>
      <c r="Q154" s="59"/>
    </row>
    <row r="155" spans="1:17" ht="19.5" customHeight="1">
      <c r="A155" s="275"/>
      <c r="B155" s="350" t="s">
        <v>152</v>
      </c>
      <c r="C155" s="19"/>
      <c r="D155" s="19"/>
      <c r="E155" s="19"/>
      <c r="F155" s="19"/>
      <c r="G155" s="19"/>
      <c r="H155" s="19"/>
      <c r="I155" s="19"/>
      <c r="J155" s="19"/>
      <c r="K155" s="597">
        <f>'ROHTAK ROAD'!K44</f>
        <v>-1.329</v>
      </c>
      <c r="L155" s="244"/>
      <c r="M155" s="244"/>
      <c r="N155" s="244"/>
      <c r="O155" s="244"/>
      <c r="P155" s="597">
        <f>'ROHTAK ROAD'!P44</f>
        <v>-0.0028</v>
      </c>
      <c r="Q155" s="59"/>
    </row>
    <row r="156" spans="1:17" ht="19.5" customHeight="1">
      <c r="A156" s="275"/>
      <c r="B156" s="350" t="s">
        <v>153</v>
      </c>
      <c r="C156" s="19"/>
      <c r="D156" s="19"/>
      <c r="E156" s="19"/>
      <c r="F156" s="19"/>
      <c r="G156" s="19"/>
      <c r="H156" s="19"/>
      <c r="I156" s="19"/>
      <c r="J156" s="19"/>
      <c r="K156" s="597">
        <f>SUM(K153:K155)</f>
        <v>-2.0369166666666665</v>
      </c>
      <c r="L156" s="244"/>
      <c r="M156" s="244"/>
      <c r="N156" s="244"/>
      <c r="O156" s="244"/>
      <c r="P156" s="597">
        <f>SUM(P153:P155)</f>
        <v>-7.253383333333335</v>
      </c>
      <c r="Q156" s="59"/>
    </row>
    <row r="157" spans="1:17" ht="19.5" customHeight="1">
      <c r="A157" s="275"/>
      <c r="B157" s="354" t="s">
        <v>154</v>
      </c>
      <c r="C157" s="19"/>
      <c r="D157" s="19"/>
      <c r="E157" s="19"/>
      <c r="F157" s="19"/>
      <c r="G157" s="19"/>
      <c r="H157" s="19"/>
      <c r="I157" s="19"/>
      <c r="J157" s="19"/>
      <c r="K157" s="244"/>
      <c r="L157" s="244"/>
      <c r="M157" s="244"/>
      <c r="N157" s="244"/>
      <c r="O157" s="244"/>
      <c r="P157" s="244"/>
      <c r="Q157" s="59"/>
    </row>
    <row r="158" spans="1:17" ht="19.5" customHeight="1">
      <c r="A158" s="275"/>
      <c r="B158" s="350" t="s">
        <v>258</v>
      </c>
      <c r="C158" s="19"/>
      <c r="D158" s="19"/>
      <c r="E158" s="19"/>
      <c r="F158" s="19"/>
      <c r="G158" s="19"/>
      <c r="H158" s="19"/>
      <c r="I158" s="19"/>
      <c r="J158" s="19"/>
      <c r="K158" s="244">
        <f>K92</f>
        <v>7.9540000000000015</v>
      </c>
      <c r="L158" s="244"/>
      <c r="M158" s="244"/>
      <c r="N158" s="244"/>
      <c r="O158" s="244"/>
      <c r="P158" s="244">
        <f>P92</f>
        <v>1.3159999999999998</v>
      </c>
      <c r="Q158" s="59"/>
    </row>
    <row r="159" spans="1:17" ht="19.5" customHeight="1" thickBot="1">
      <c r="A159" s="276"/>
      <c r="B159" s="430" t="s">
        <v>155</v>
      </c>
      <c r="C159" s="60"/>
      <c r="D159" s="60"/>
      <c r="E159" s="60"/>
      <c r="F159" s="60"/>
      <c r="G159" s="60"/>
      <c r="H159" s="60"/>
      <c r="I159" s="60"/>
      <c r="J159" s="60"/>
      <c r="K159" s="598">
        <f>SUM(K156:K158)</f>
        <v>5.917083333333335</v>
      </c>
      <c r="L159" s="242"/>
      <c r="M159" s="242"/>
      <c r="N159" s="242"/>
      <c r="O159" s="242"/>
      <c r="P159" s="241">
        <f>SUM(P156:P158)</f>
        <v>-5.937383333333335</v>
      </c>
      <c r="Q159" s="243"/>
    </row>
    <row r="160" ht="12.75">
      <c r="A160" s="275"/>
    </row>
    <row r="161" ht="12.75">
      <c r="A161" s="275"/>
    </row>
    <row r="162" ht="12.75">
      <c r="A162" s="275"/>
    </row>
    <row r="163" ht="13.5" thickBot="1">
      <c r="A163" s="276"/>
    </row>
    <row r="164" spans="1:17" ht="12.75">
      <c r="A164" s="269"/>
      <c r="B164" s="270"/>
      <c r="C164" s="270"/>
      <c r="D164" s="270"/>
      <c r="E164" s="270"/>
      <c r="F164" s="270"/>
      <c r="G164" s="270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3.25">
      <c r="A165" s="277" t="s">
        <v>335</v>
      </c>
      <c r="B165" s="261"/>
      <c r="C165" s="261"/>
      <c r="D165" s="261"/>
      <c r="E165" s="261"/>
      <c r="F165" s="261"/>
      <c r="G165" s="261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1"/>
      <c r="B166" s="261"/>
      <c r="C166" s="261"/>
      <c r="D166" s="261"/>
      <c r="E166" s="261"/>
      <c r="F166" s="261"/>
      <c r="G166" s="261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2"/>
      <c r="B167" s="273"/>
      <c r="C167" s="273"/>
      <c r="D167" s="273"/>
      <c r="E167" s="273"/>
      <c r="F167" s="273"/>
      <c r="G167" s="273"/>
      <c r="H167" s="19"/>
      <c r="I167" s="19"/>
      <c r="J167" s="19"/>
      <c r="K167" s="299" t="s">
        <v>347</v>
      </c>
      <c r="L167" s="19"/>
      <c r="M167" s="19"/>
      <c r="N167" s="19"/>
      <c r="O167" s="19"/>
      <c r="P167" s="299" t="s">
        <v>348</v>
      </c>
      <c r="Q167" s="59"/>
    </row>
    <row r="168" spans="1:17" ht="12.75">
      <c r="A168" s="274"/>
      <c r="B168" s="159"/>
      <c r="C168" s="159"/>
      <c r="D168" s="159"/>
      <c r="E168" s="159"/>
      <c r="F168" s="159"/>
      <c r="G168" s="15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4"/>
      <c r="B169" s="159"/>
      <c r="C169" s="159"/>
      <c r="D169" s="159"/>
      <c r="E169" s="159"/>
      <c r="F169" s="159"/>
      <c r="G169" s="15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8">
      <c r="A170" s="278" t="s">
        <v>338</v>
      </c>
      <c r="B170" s="262"/>
      <c r="C170" s="262"/>
      <c r="D170" s="263"/>
      <c r="E170" s="263"/>
      <c r="F170" s="264"/>
      <c r="G170" s="263"/>
      <c r="H170" s="19"/>
      <c r="I170" s="19"/>
      <c r="J170" s="19"/>
      <c r="K170" s="518">
        <f>K159</f>
        <v>5.917083333333335</v>
      </c>
      <c r="L170" s="263" t="s">
        <v>336</v>
      </c>
      <c r="M170" s="19"/>
      <c r="N170" s="19"/>
      <c r="O170" s="19"/>
      <c r="P170" s="518">
        <f>P159</f>
        <v>-5.937383333333335</v>
      </c>
      <c r="Q170" s="285" t="s">
        <v>336</v>
      </c>
    </row>
    <row r="171" spans="1:17" ht="18">
      <c r="A171" s="279"/>
      <c r="B171" s="265"/>
      <c r="C171" s="265"/>
      <c r="D171" s="261"/>
      <c r="E171" s="261"/>
      <c r="F171" s="266"/>
      <c r="G171" s="261"/>
      <c r="H171" s="19"/>
      <c r="I171" s="19"/>
      <c r="J171" s="19"/>
      <c r="K171" s="519"/>
      <c r="L171" s="261"/>
      <c r="M171" s="19"/>
      <c r="N171" s="19"/>
      <c r="O171" s="19"/>
      <c r="P171" s="519"/>
      <c r="Q171" s="286"/>
    </row>
    <row r="172" spans="1:17" ht="18">
      <c r="A172" s="280" t="s">
        <v>337</v>
      </c>
      <c r="B172" s="267"/>
      <c r="C172" s="51"/>
      <c r="D172" s="261"/>
      <c r="E172" s="261"/>
      <c r="F172" s="268"/>
      <c r="G172" s="263"/>
      <c r="H172" s="19"/>
      <c r="I172" s="19"/>
      <c r="J172" s="19"/>
      <c r="K172" s="519">
        <f>'STEPPED UP GENCO'!K45</f>
        <v>0.02051298314999997</v>
      </c>
      <c r="L172" s="263" t="s">
        <v>336</v>
      </c>
      <c r="M172" s="19"/>
      <c r="N172" s="19"/>
      <c r="O172" s="19"/>
      <c r="P172" s="519">
        <f>'STEPPED UP GENCO'!P45</f>
        <v>-1.42157686275</v>
      </c>
      <c r="Q172" s="285" t="s">
        <v>336</v>
      </c>
    </row>
    <row r="173" spans="1:17" ht="12.75">
      <c r="A173" s="27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12.75">
      <c r="A174" s="27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59"/>
    </row>
    <row r="175" spans="1:17" ht="12.7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59"/>
    </row>
    <row r="176" spans="1:17" ht="20.25">
      <c r="A176" s="275"/>
      <c r="B176" s="19"/>
      <c r="C176" s="19"/>
      <c r="D176" s="19"/>
      <c r="E176" s="19"/>
      <c r="F176" s="19"/>
      <c r="G176" s="19"/>
      <c r="H176" s="262"/>
      <c r="I176" s="262"/>
      <c r="J176" s="281" t="s">
        <v>339</v>
      </c>
      <c r="K176" s="464">
        <f>SUM(K170:K175)</f>
        <v>5.937596316483335</v>
      </c>
      <c r="L176" s="281" t="s">
        <v>336</v>
      </c>
      <c r="M176" s="159"/>
      <c r="N176" s="19"/>
      <c r="O176" s="19"/>
      <c r="P176" s="464">
        <f>SUM(P170:P175)</f>
        <v>-7.358960196083335</v>
      </c>
      <c r="Q176" s="492" t="s">
        <v>336</v>
      </c>
    </row>
    <row r="177" spans="1:17" ht="13.5" thickBot="1">
      <c r="A177" s="27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4" max="255" man="1"/>
    <brk id="14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="55" zoomScaleNormal="70" zoomScaleSheetLayoutView="55" workbookViewId="0" topLeftCell="A31">
      <selection activeCell="B33" sqref="B3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6.140625" style="0" customWidth="1"/>
  </cols>
  <sheetData>
    <row r="1" spans="1:17" ht="26.25">
      <c r="A1" s="1" t="s">
        <v>244</v>
      </c>
      <c r="P1" s="530" t="str">
        <f>NDPL!$Q$1</f>
        <v>APRIL-2015</v>
      </c>
      <c r="Q1" s="530"/>
    </row>
    <row r="2" ht="12.75">
      <c r="A2" s="17" t="s">
        <v>245</v>
      </c>
    </row>
    <row r="3" ht="23.25">
      <c r="A3" s="520" t="s">
        <v>156</v>
      </c>
    </row>
    <row r="4" spans="1:16" ht="24" thickBot="1">
      <c r="A4" s="521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39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1"/>
      <c r="B7" s="352" t="s">
        <v>157</v>
      </c>
      <c r="C7" s="353"/>
      <c r="D7" s="42"/>
      <c r="E7" s="42"/>
      <c r="F7" s="42"/>
      <c r="G7" s="34"/>
      <c r="H7" s="745"/>
      <c r="I7" s="745"/>
      <c r="J7" s="745"/>
      <c r="K7" s="745"/>
      <c r="L7" s="746"/>
      <c r="M7" s="745"/>
      <c r="N7" s="745"/>
      <c r="O7" s="745"/>
      <c r="P7" s="745"/>
      <c r="Q7" s="179"/>
    </row>
    <row r="8" spans="1:17" ht="24" customHeight="1">
      <c r="A8" s="326">
        <v>1</v>
      </c>
      <c r="B8" s="389" t="s">
        <v>158</v>
      </c>
      <c r="C8" s="390">
        <v>4865170</v>
      </c>
      <c r="D8" s="151" t="s">
        <v>12</v>
      </c>
      <c r="E8" s="115" t="s">
        <v>354</v>
      </c>
      <c r="F8" s="401">
        <v>5000</v>
      </c>
      <c r="G8" s="441">
        <v>999970</v>
      </c>
      <c r="H8" s="442">
        <v>1000035</v>
      </c>
      <c r="I8" s="406">
        <f aca="true" t="shared" si="0" ref="I8:I17">G8-H8</f>
        <v>-65</v>
      </c>
      <c r="J8" s="406">
        <f>$F8*I8</f>
        <v>-325000</v>
      </c>
      <c r="K8" s="406">
        <f>J8/1000000</f>
        <v>-0.325</v>
      </c>
      <c r="L8" s="441">
        <v>999932</v>
      </c>
      <c r="M8" s="442">
        <v>999949</v>
      </c>
      <c r="N8" s="406">
        <f aca="true" t="shared" si="1" ref="N8:N17">L8-M8</f>
        <v>-17</v>
      </c>
      <c r="O8" s="406">
        <f>$F8*N8</f>
        <v>-85000</v>
      </c>
      <c r="P8" s="406">
        <f>O8/1000000</f>
        <v>-0.085</v>
      </c>
      <c r="Q8" s="548"/>
    </row>
    <row r="9" spans="1:17" ht="24.75" customHeight="1">
      <c r="A9" s="326">
        <v>2</v>
      </c>
      <c r="B9" s="389" t="s">
        <v>159</v>
      </c>
      <c r="C9" s="390">
        <v>4865095</v>
      </c>
      <c r="D9" s="151" t="s">
        <v>12</v>
      </c>
      <c r="E9" s="115" t="s">
        <v>354</v>
      </c>
      <c r="F9" s="401">
        <v>1333.33</v>
      </c>
      <c r="G9" s="441">
        <v>984890</v>
      </c>
      <c r="H9" s="442">
        <v>985063</v>
      </c>
      <c r="I9" s="406">
        <f t="shared" si="0"/>
        <v>-173</v>
      </c>
      <c r="J9" s="406">
        <f aca="true" t="shared" si="2" ref="J9:J81">$F9*I9</f>
        <v>-230666.09</v>
      </c>
      <c r="K9" s="406">
        <f aca="true" t="shared" si="3" ref="K9:K81">J9/1000000</f>
        <v>-0.23066609</v>
      </c>
      <c r="L9" s="441">
        <v>672931</v>
      </c>
      <c r="M9" s="442">
        <v>672848</v>
      </c>
      <c r="N9" s="406">
        <f t="shared" si="1"/>
        <v>83</v>
      </c>
      <c r="O9" s="406">
        <f aca="true" t="shared" si="4" ref="O9:O81">$F9*N9</f>
        <v>110666.39</v>
      </c>
      <c r="P9" s="747">
        <f aca="true" t="shared" si="5" ref="P9:P81">O9/1000000</f>
        <v>0.11066639</v>
      </c>
      <c r="Q9" s="674"/>
    </row>
    <row r="10" spans="1:17" ht="22.5" customHeight="1">
      <c r="A10" s="326">
        <v>3</v>
      </c>
      <c r="B10" s="389" t="s">
        <v>160</v>
      </c>
      <c r="C10" s="390">
        <v>4865166</v>
      </c>
      <c r="D10" s="151" t="s">
        <v>12</v>
      </c>
      <c r="E10" s="115" t="s">
        <v>354</v>
      </c>
      <c r="F10" s="401">
        <v>500</v>
      </c>
      <c r="G10" s="441">
        <v>10016</v>
      </c>
      <c r="H10" s="442">
        <v>10293</v>
      </c>
      <c r="I10" s="406">
        <f t="shared" si="0"/>
        <v>-277</v>
      </c>
      <c r="J10" s="406">
        <f t="shared" si="2"/>
        <v>-138500</v>
      </c>
      <c r="K10" s="406">
        <f t="shared" si="3"/>
        <v>-0.1385</v>
      </c>
      <c r="L10" s="441">
        <v>71143</v>
      </c>
      <c r="M10" s="442">
        <v>71150</v>
      </c>
      <c r="N10" s="406">
        <f t="shared" si="1"/>
        <v>-7</v>
      </c>
      <c r="O10" s="406">
        <f t="shared" si="4"/>
        <v>-3500</v>
      </c>
      <c r="P10" s="406">
        <f t="shared" si="5"/>
        <v>-0.0035</v>
      </c>
      <c r="Q10" s="398"/>
    </row>
    <row r="11" spans="1:17" ht="22.5" customHeight="1">
      <c r="A11" s="326"/>
      <c r="B11" s="389"/>
      <c r="C11" s="390">
        <v>4865166</v>
      </c>
      <c r="D11" s="151" t="s">
        <v>12</v>
      </c>
      <c r="E11" s="115" t="s">
        <v>354</v>
      </c>
      <c r="F11" s="401">
        <v>5000</v>
      </c>
      <c r="G11" s="441">
        <v>10015</v>
      </c>
      <c r="H11" s="442">
        <v>10016</v>
      </c>
      <c r="I11" s="406">
        <f>G11-H11</f>
        <v>-1</v>
      </c>
      <c r="J11" s="406">
        <f>$F11*I11</f>
        <v>-5000</v>
      </c>
      <c r="K11" s="406">
        <f>J11/1000000</f>
        <v>-0.005</v>
      </c>
      <c r="L11" s="441">
        <v>71151</v>
      </c>
      <c r="M11" s="442">
        <v>71143</v>
      </c>
      <c r="N11" s="406">
        <f>L11-M11</f>
        <v>8</v>
      </c>
      <c r="O11" s="406">
        <f>$F11*N11</f>
        <v>40000</v>
      </c>
      <c r="P11" s="406">
        <f>O11/1000000</f>
        <v>0.04</v>
      </c>
      <c r="Q11" s="398" t="s">
        <v>446</v>
      </c>
    </row>
    <row r="12" spans="1:17" s="713" customFormat="1" ht="22.5" customHeight="1">
      <c r="A12" s="326">
        <v>4</v>
      </c>
      <c r="B12" s="389" t="s">
        <v>161</v>
      </c>
      <c r="C12" s="390">
        <v>4865151</v>
      </c>
      <c r="D12" s="151" t="s">
        <v>12</v>
      </c>
      <c r="E12" s="115" t="s">
        <v>354</v>
      </c>
      <c r="F12" s="401">
        <v>1000</v>
      </c>
      <c r="G12" s="441">
        <v>12632</v>
      </c>
      <c r="H12" s="442">
        <v>12557</v>
      </c>
      <c r="I12" s="406">
        <f t="shared" si="0"/>
        <v>75</v>
      </c>
      <c r="J12" s="406">
        <f t="shared" si="2"/>
        <v>75000</v>
      </c>
      <c r="K12" s="406">
        <f t="shared" si="3"/>
        <v>0.075</v>
      </c>
      <c r="L12" s="441">
        <v>999858</v>
      </c>
      <c r="M12" s="442">
        <v>999872</v>
      </c>
      <c r="N12" s="406">
        <f t="shared" si="1"/>
        <v>-14</v>
      </c>
      <c r="O12" s="406">
        <f t="shared" si="4"/>
        <v>-14000</v>
      </c>
      <c r="P12" s="406">
        <f t="shared" si="5"/>
        <v>-0.014</v>
      </c>
      <c r="Q12" s="783"/>
    </row>
    <row r="13" spans="1:17" s="713" customFormat="1" ht="22.5" customHeight="1">
      <c r="A13" s="326">
        <v>5</v>
      </c>
      <c r="B13" s="389" t="s">
        <v>162</v>
      </c>
      <c r="C13" s="390">
        <v>4865152</v>
      </c>
      <c r="D13" s="151" t="s">
        <v>12</v>
      </c>
      <c r="E13" s="115" t="s">
        <v>354</v>
      </c>
      <c r="F13" s="401">
        <v>300</v>
      </c>
      <c r="G13" s="441">
        <v>1605</v>
      </c>
      <c r="H13" s="442">
        <v>1605</v>
      </c>
      <c r="I13" s="406">
        <f t="shared" si="0"/>
        <v>0</v>
      </c>
      <c r="J13" s="406">
        <f t="shared" si="2"/>
        <v>0</v>
      </c>
      <c r="K13" s="406">
        <f t="shared" si="3"/>
        <v>0</v>
      </c>
      <c r="L13" s="441">
        <v>112</v>
      </c>
      <c r="M13" s="442">
        <v>112</v>
      </c>
      <c r="N13" s="406">
        <f t="shared" si="1"/>
        <v>0</v>
      </c>
      <c r="O13" s="406">
        <f t="shared" si="4"/>
        <v>0</v>
      </c>
      <c r="P13" s="406">
        <f t="shared" si="5"/>
        <v>0</v>
      </c>
      <c r="Q13" s="800"/>
    </row>
    <row r="14" spans="1:17" s="713" customFormat="1" ht="22.5" customHeight="1">
      <c r="A14" s="326">
        <v>6</v>
      </c>
      <c r="B14" s="389" t="s">
        <v>163</v>
      </c>
      <c r="C14" s="390">
        <v>4865100</v>
      </c>
      <c r="D14" s="151" t="s">
        <v>12</v>
      </c>
      <c r="E14" s="115" t="s">
        <v>354</v>
      </c>
      <c r="F14" s="401">
        <v>75</v>
      </c>
      <c r="G14" s="441">
        <v>660</v>
      </c>
      <c r="H14" s="442">
        <v>31</v>
      </c>
      <c r="I14" s="406">
        <f>G14-H14</f>
        <v>629</v>
      </c>
      <c r="J14" s="406">
        <f>$F14*I14</f>
        <v>47175</v>
      </c>
      <c r="K14" s="406">
        <f>J14/1000000</f>
        <v>0.047175</v>
      </c>
      <c r="L14" s="441">
        <v>586</v>
      </c>
      <c r="M14" s="442">
        <v>456</v>
      </c>
      <c r="N14" s="406">
        <f>L14-M14</f>
        <v>130</v>
      </c>
      <c r="O14" s="406">
        <f>$F14*N14</f>
        <v>9750</v>
      </c>
      <c r="P14" s="406">
        <f>O14/1000000</f>
        <v>0.00975</v>
      </c>
      <c r="Q14" s="756"/>
    </row>
    <row r="15" spans="1:17" ht="22.5" customHeight="1">
      <c r="A15" s="326">
        <v>7</v>
      </c>
      <c r="B15" s="389" t="s">
        <v>164</v>
      </c>
      <c r="C15" s="390">
        <v>4865140</v>
      </c>
      <c r="D15" s="151" t="s">
        <v>12</v>
      </c>
      <c r="E15" s="115" t="s">
        <v>354</v>
      </c>
      <c r="F15" s="401">
        <v>75</v>
      </c>
      <c r="G15" s="441">
        <v>711969</v>
      </c>
      <c r="H15" s="442">
        <v>717577</v>
      </c>
      <c r="I15" s="406">
        <f t="shared" si="0"/>
        <v>-5608</v>
      </c>
      <c r="J15" s="406">
        <f>$F15*I15</f>
        <v>-420600</v>
      </c>
      <c r="K15" s="406">
        <f>J15/1000000</f>
        <v>-0.4206</v>
      </c>
      <c r="L15" s="441">
        <v>26435</v>
      </c>
      <c r="M15" s="442">
        <v>25891</v>
      </c>
      <c r="N15" s="406">
        <f t="shared" si="1"/>
        <v>544</v>
      </c>
      <c r="O15" s="406">
        <f>$F15*N15</f>
        <v>40800</v>
      </c>
      <c r="P15" s="406">
        <f>O15/1000000</f>
        <v>0.0408</v>
      </c>
      <c r="Q15" s="548"/>
    </row>
    <row r="16" spans="1:17" s="713" customFormat="1" ht="22.5" customHeight="1">
      <c r="A16" s="326">
        <v>8</v>
      </c>
      <c r="B16" s="755" t="s">
        <v>165</v>
      </c>
      <c r="C16" s="390">
        <v>4865148</v>
      </c>
      <c r="D16" s="151" t="s">
        <v>12</v>
      </c>
      <c r="E16" s="115" t="s">
        <v>354</v>
      </c>
      <c r="F16" s="401">
        <v>75</v>
      </c>
      <c r="G16" s="441">
        <v>996644</v>
      </c>
      <c r="H16" s="442">
        <v>996795</v>
      </c>
      <c r="I16" s="406">
        <f t="shared" si="0"/>
        <v>-151</v>
      </c>
      <c r="J16" s="406">
        <f t="shared" si="2"/>
        <v>-11325</v>
      </c>
      <c r="K16" s="406">
        <f t="shared" si="3"/>
        <v>-0.011325</v>
      </c>
      <c r="L16" s="441">
        <v>656</v>
      </c>
      <c r="M16" s="442">
        <v>847</v>
      </c>
      <c r="N16" s="406">
        <f t="shared" si="1"/>
        <v>-191</v>
      </c>
      <c r="O16" s="406">
        <f t="shared" si="4"/>
        <v>-14325</v>
      </c>
      <c r="P16" s="406">
        <f t="shared" si="5"/>
        <v>-0.014325</v>
      </c>
      <c r="Q16" s="756"/>
    </row>
    <row r="17" spans="1:17" ht="18">
      <c r="A17" s="326">
        <v>9</v>
      </c>
      <c r="B17" s="389" t="s">
        <v>166</v>
      </c>
      <c r="C17" s="390">
        <v>4865181</v>
      </c>
      <c r="D17" s="151" t="s">
        <v>12</v>
      </c>
      <c r="E17" s="115" t="s">
        <v>354</v>
      </c>
      <c r="F17" s="401">
        <v>900</v>
      </c>
      <c r="G17" s="441">
        <v>999190</v>
      </c>
      <c r="H17" s="442">
        <v>999157</v>
      </c>
      <c r="I17" s="406">
        <f t="shared" si="0"/>
        <v>33</v>
      </c>
      <c r="J17" s="406">
        <f t="shared" si="2"/>
        <v>29700</v>
      </c>
      <c r="K17" s="406">
        <f t="shared" si="3"/>
        <v>0.0297</v>
      </c>
      <c r="L17" s="441">
        <v>998505</v>
      </c>
      <c r="M17" s="442">
        <v>998592</v>
      </c>
      <c r="N17" s="406">
        <f t="shared" si="1"/>
        <v>-87</v>
      </c>
      <c r="O17" s="406">
        <f t="shared" si="4"/>
        <v>-78300</v>
      </c>
      <c r="P17" s="406">
        <f t="shared" si="5"/>
        <v>-0.0783</v>
      </c>
      <c r="Q17" s="674"/>
    </row>
    <row r="18" spans="1:17" ht="22.5" customHeight="1">
      <c r="A18" s="326"/>
      <c r="B18" s="391" t="s">
        <v>167</v>
      </c>
      <c r="C18" s="390"/>
      <c r="D18" s="151"/>
      <c r="E18" s="151"/>
      <c r="F18" s="401"/>
      <c r="G18" s="605"/>
      <c r="H18" s="604"/>
      <c r="I18" s="408"/>
      <c r="J18" s="408"/>
      <c r="K18" s="411"/>
      <c r="L18" s="409"/>
      <c r="M18" s="408"/>
      <c r="N18" s="408"/>
      <c r="O18" s="408"/>
      <c r="P18" s="411"/>
      <c r="Q18" s="398"/>
    </row>
    <row r="19" spans="1:17" s="713" customFormat="1" ht="22.5" customHeight="1">
      <c r="A19" s="326">
        <v>10</v>
      </c>
      <c r="B19" s="389" t="s">
        <v>15</v>
      </c>
      <c r="C19" s="390">
        <v>5128454</v>
      </c>
      <c r="D19" s="151" t="s">
        <v>12</v>
      </c>
      <c r="E19" s="115" t="s">
        <v>354</v>
      </c>
      <c r="F19" s="401">
        <v>-500</v>
      </c>
      <c r="G19" s="441">
        <v>999101</v>
      </c>
      <c r="H19" s="442">
        <v>999250</v>
      </c>
      <c r="I19" s="406">
        <f>G19-H19</f>
        <v>-149</v>
      </c>
      <c r="J19" s="406">
        <f t="shared" si="2"/>
        <v>74500</v>
      </c>
      <c r="K19" s="406">
        <f t="shared" si="3"/>
        <v>0.0745</v>
      </c>
      <c r="L19" s="441">
        <v>995090</v>
      </c>
      <c r="M19" s="442">
        <v>995281</v>
      </c>
      <c r="N19" s="406">
        <f>L19-M19</f>
        <v>-191</v>
      </c>
      <c r="O19" s="406">
        <f t="shared" si="4"/>
        <v>95500</v>
      </c>
      <c r="P19" s="406">
        <f t="shared" si="5"/>
        <v>0.0955</v>
      </c>
      <c r="Q19" s="756"/>
    </row>
    <row r="20" spans="1:17" ht="22.5" customHeight="1">
      <c r="A20" s="326">
        <v>11</v>
      </c>
      <c r="B20" s="356" t="s">
        <v>16</v>
      </c>
      <c r="C20" s="390">
        <v>4864974</v>
      </c>
      <c r="D20" s="103" t="s">
        <v>12</v>
      </c>
      <c r="E20" s="115" t="s">
        <v>354</v>
      </c>
      <c r="F20" s="401">
        <v>-1000</v>
      </c>
      <c r="G20" s="438">
        <v>987241</v>
      </c>
      <c r="H20" s="439">
        <v>987328</v>
      </c>
      <c r="I20" s="408">
        <f>G20-H20</f>
        <v>-87</v>
      </c>
      <c r="J20" s="408">
        <f t="shared" si="2"/>
        <v>87000</v>
      </c>
      <c r="K20" s="408">
        <f t="shared" si="3"/>
        <v>0.087</v>
      </c>
      <c r="L20" s="438">
        <v>948314</v>
      </c>
      <c r="M20" s="439">
        <v>948414</v>
      </c>
      <c r="N20" s="408">
        <f>L20-M20</f>
        <v>-100</v>
      </c>
      <c r="O20" s="408">
        <f t="shared" si="4"/>
        <v>100000</v>
      </c>
      <c r="P20" s="408">
        <f t="shared" si="5"/>
        <v>0.1</v>
      </c>
      <c r="Q20" s="398"/>
    </row>
    <row r="21" spans="1:17" s="713" customFormat="1" ht="22.5" customHeight="1">
      <c r="A21" s="326">
        <v>12</v>
      </c>
      <c r="B21" s="389" t="s">
        <v>17</v>
      </c>
      <c r="C21" s="390">
        <v>5100234</v>
      </c>
      <c r="D21" s="151" t="s">
        <v>12</v>
      </c>
      <c r="E21" s="115" t="s">
        <v>354</v>
      </c>
      <c r="F21" s="401">
        <v>-1000</v>
      </c>
      <c r="G21" s="441">
        <v>995561</v>
      </c>
      <c r="H21" s="442">
        <v>996212</v>
      </c>
      <c r="I21" s="406">
        <f>G21-H21</f>
        <v>-651</v>
      </c>
      <c r="J21" s="406">
        <f t="shared" si="2"/>
        <v>651000</v>
      </c>
      <c r="K21" s="406">
        <f t="shared" si="3"/>
        <v>0.651</v>
      </c>
      <c r="L21" s="441">
        <v>996236</v>
      </c>
      <c r="M21" s="442">
        <v>996421</v>
      </c>
      <c r="N21" s="406">
        <f>L21-M21</f>
        <v>-185</v>
      </c>
      <c r="O21" s="406">
        <f t="shared" si="4"/>
        <v>185000</v>
      </c>
      <c r="P21" s="406">
        <f t="shared" si="5"/>
        <v>0.185</v>
      </c>
      <c r="Q21" s="756"/>
    </row>
    <row r="22" spans="1:17" s="713" customFormat="1" ht="22.5" customHeight="1">
      <c r="A22" s="326">
        <v>13</v>
      </c>
      <c r="B22" s="389" t="s">
        <v>168</v>
      </c>
      <c r="C22" s="390">
        <v>4864824</v>
      </c>
      <c r="D22" s="151" t="s">
        <v>12</v>
      </c>
      <c r="E22" s="115" t="s">
        <v>354</v>
      </c>
      <c r="F22" s="401">
        <v>-400</v>
      </c>
      <c r="G22" s="441">
        <v>992635</v>
      </c>
      <c r="H22" s="442">
        <v>994315</v>
      </c>
      <c r="I22" s="406">
        <f>G22-H22</f>
        <v>-1680</v>
      </c>
      <c r="J22" s="406">
        <f t="shared" si="2"/>
        <v>672000</v>
      </c>
      <c r="K22" s="406">
        <f t="shared" si="3"/>
        <v>0.672</v>
      </c>
      <c r="L22" s="441">
        <v>77110</v>
      </c>
      <c r="M22" s="442">
        <v>77599</v>
      </c>
      <c r="N22" s="406">
        <f>L22-M22</f>
        <v>-489</v>
      </c>
      <c r="O22" s="406">
        <f t="shared" si="4"/>
        <v>195600</v>
      </c>
      <c r="P22" s="406">
        <f t="shared" si="5"/>
        <v>0.1956</v>
      </c>
      <c r="Q22" s="756" t="s">
        <v>443</v>
      </c>
    </row>
    <row r="23" spans="1:17" ht="22.5" customHeight="1">
      <c r="A23" s="326"/>
      <c r="B23" s="391" t="s">
        <v>169</v>
      </c>
      <c r="C23" s="390"/>
      <c r="D23" s="151"/>
      <c r="E23" s="151"/>
      <c r="F23" s="401"/>
      <c r="G23" s="605"/>
      <c r="H23" s="604"/>
      <c r="I23" s="408"/>
      <c r="J23" s="408"/>
      <c r="K23" s="408"/>
      <c r="L23" s="409"/>
      <c r="M23" s="408"/>
      <c r="N23" s="408"/>
      <c r="O23" s="408"/>
      <c r="P23" s="408"/>
      <c r="Q23" s="398"/>
    </row>
    <row r="24" spans="1:17" ht="22.5" customHeight="1">
      <c r="A24" s="326">
        <v>14</v>
      </c>
      <c r="B24" s="389" t="s">
        <v>15</v>
      </c>
      <c r="C24" s="390">
        <v>5128437</v>
      </c>
      <c r="D24" s="151" t="s">
        <v>12</v>
      </c>
      <c r="E24" s="115" t="s">
        <v>354</v>
      </c>
      <c r="F24" s="401">
        <v>-1000</v>
      </c>
      <c r="G24" s="438">
        <v>979345</v>
      </c>
      <c r="H24" s="439">
        <v>980245</v>
      </c>
      <c r="I24" s="408">
        <f>G24-H24</f>
        <v>-900</v>
      </c>
      <c r="J24" s="408">
        <f t="shared" si="2"/>
        <v>900000</v>
      </c>
      <c r="K24" s="408">
        <f t="shared" si="3"/>
        <v>0.9</v>
      </c>
      <c r="L24" s="438">
        <v>972961</v>
      </c>
      <c r="M24" s="439">
        <v>973161</v>
      </c>
      <c r="N24" s="408">
        <f>L24-M24</f>
        <v>-200</v>
      </c>
      <c r="O24" s="408">
        <f t="shared" si="4"/>
        <v>200000</v>
      </c>
      <c r="P24" s="408">
        <f t="shared" si="5"/>
        <v>0.2</v>
      </c>
      <c r="Q24" s="682"/>
    </row>
    <row r="25" spans="1:17" ht="22.5" customHeight="1">
      <c r="A25" s="326">
        <v>15</v>
      </c>
      <c r="B25" s="389" t="s">
        <v>16</v>
      </c>
      <c r="C25" s="390">
        <v>5128439</v>
      </c>
      <c r="D25" s="151" t="s">
        <v>12</v>
      </c>
      <c r="E25" s="115" t="s">
        <v>354</v>
      </c>
      <c r="F25" s="401">
        <v>-1000</v>
      </c>
      <c r="G25" s="438">
        <v>35579</v>
      </c>
      <c r="H25" s="439">
        <v>34502</v>
      </c>
      <c r="I25" s="408">
        <f>G25-H25</f>
        <v>1077</v>
      </c>
      <c r="J25" s="408">
        <f t="shared" si="2"/>
        <v>-1077000</v>
      </c>
      <c r="K25" s="408">
        <f t="shared" si="3"/>
        <v>-1.077</v>
      </c>
      <c r="L25" s="438">
        <v>983663</v>
      </c>
      <c r="M25" s="439">
        <v>983730</v>
      </c>
      <c r="N25" s="408">
        <f>L25-M25</f>
        <v>-67</v>
      </c>
      <c r="O25" s="408">
        <f t="shared" si="4"/>
        <v>67000</v>
      </c>
      <c r="P25" s="408">
        <f t="shared" si="5"/>
        <v>0.067</v>
      </c>
      <c r="Q25" s="682"/>
    </row>
    <row r="26" spans="1:17" ht="22.5" customHeight="1">
      <c r="A26" s="326">
        <v>16</v>
      </c>
      <c r="B26" s="389" t="s">
        <v>17</v>
      </c>
      <c r="C26" s="390">
        <v>5128460</v>
      </c>
      <c r="D26" s="151" t="s">
        <v>12</v>
      </c>
      <c r="E26" s="115" t="s">
        <v>354</v>
      </c>
      <c r="F26" s="401">
        <v>-1000</v>
      </c>
      <c r="G26" s="438">
        <v>37954</v>
      </c>
      <c r="H26" s="439">
        <v>38017</v>
      </c>
      <c r="I26" s="408">
        <f>G26-H26</f>
        <v>-63</v>
      </c>
      <c r="J26" s="408">
        <f>$F26*I26</f>
        <v>63000</v>
      </c>
      <c r="K26" s="408">
        <f>J26/1000000</f>
        <v>0.063</v>
      </c>
      <c r="L26" s="438">
        <v>995080</v>
      </c>
      <c r="M26" s="439">
        <v>995342</v>
      </c>
      <c r="N26" s="408">
        <f>L26-M26</f>
        <v>-262</v>
      </c>
      <c r="O26" s="408">
        <f>$F26*N26</f>
        <v>262000</v>
      </c>
      <c r="P26" s="408">
        <f>O26/1000000</f>
        <v>0.262</v>
      </c>
      <c r="Q26" s="682"/>
    </row>
    <row r="27" spans="1:17" ht="22.5" customHeight="1">
      <c r="A27" s="326"/>
      <c r="B27" s="354" t="s">
        <v>170</v>
      </c>
      <c r="C27" s="390"/>
      <c r="D27" s="103"/>
      <c r="E27" s="103"/>
      <c r="F27" s="401"/>
      <c r="G27" s="605"/>
      <c r="H27" s="604"/>
      <c r="I27" s="408"/>
      <c r="J27" s="408"/>
      <c r="K27" s="408"/>
      <c r="L27" s="409"/>
      <c r="M27" s="408"/>
      <c r="N27" s="408"/>
      <c r="O27" s="408"/>
      <c r="P27" s="408"/>
      <c r="Q27" s="398"/>
    </row>
    <row r="28" spans="1:17" s="713" customFormat="1" ht="22.5" customHeight="1">
      <c r="A28" s="326">
        <v>17</v>
      </c>
      <c r="B28" s="389" t="s">
        <v>15</v>
      </c>
      <c r="C28" s="390">
        <v>5128451</v>
      </c>
      <c r="D28" s="151" t="s">
        <v>12</v>
      </c>
      <c r="E28" s="115" t="s">
        <v>354</v>
      </c>
      <c r="F28" s="401">
        <v>-1000</v>
      </c>
      <c r="G28" s="441">
        <v>2684</v>
      </c>
      <c r="H28" s="442">
        <v>3225</v>
      </c>
      <c r="I28" s="406">
        <f>G28-H28</f>
        <v>-541</v>
      </c>
      <c r="J28" s="406">
        <f t="shared" si="2"/>
        <v>541000</v>
      </c>
      <c r="K28" s="406">
        <f t="shared" si="3"/>
        <v>0.541</v>
      </c>
      <c r="L28" s="441">
        <v>999358</v>
      </c>
      <c r="M28" s="442">
        <v>999411</v>
      </c>
      <c r="N28" s="406">
        <f>L28-M28</f>
        <v>-53</v>
      </c>
      <c r="O28" s="406">
        <f t="shared" si="4"/>
        <v>53000</v>
      </c>
      <c r="P28" s="406">
        <f t="shared" si="5"/>
        <v>0.053</v>
      </c>
      <c r="Q28" s="732"/>
    </row>
    <row r="29" spans="1:17" ht="22.5" customHeight="1">
      <c r="A29" s="326">
        <v>18</v>
      </c>
      <c r="B29" s="389" t="s">
        <v>16</v>
      </c>
      <c r="C29" s="390">
        <v>4864970</v>
      </c>
      <c r="D29" s="151" t="s">
        <v>12</v>
      </c>
      <c r="E29" s="115" t="s">
        <v>354</v>
      </c>
      <c r="F29" s="401">
        <v>-1000</v>
      </c>
      <c r="G29" s="438">
        <v>750</v>
      </c>
      <c r="H29" s="439">
        <v>994</v>
      </c>
      <c r="I29" s="408">
        <f>G29-H29</f>
        <v>-244</v>
      </c>
      <c r="J29" s="408">
        <f t="shared" si="2"/>
        <v>244000</v>
      </c>
      <c r="K29" s="408">
        <f t="shared" si="3"/>
        <v>0.244</v>
      </c>
      <c r="L29" s="438">
        <v>996559</v>
      </c>
      <c r="M29" s="439">
        <v>996721</v>
      </c>
      <c r="N29" s="408">
        <f>L29-M29</f>
        <v>-162</v>
      </c>
      <c r="O29" s="408">
        <f t="shared" si="4"/>
        <v>162000</v>
      </c>
      <c r="P29" s="408">
        <f t="shared" si="5"/>
        <v>0.162</v>
      </c>
      <c r="Q29" s="398"/>
    </row>
    <row r="30" spans="1:17" ht="22.5" customHeight="1">
      <c r="A30" s="326">
        <v>19</v>
      </c>
      <c r="B30" s="389" t="s">
        <v>17</v>
      </c>
      <c r="C30" s="390">
        <v>4864971</v>
      </c>
      <c r="D30" s="151" t="s">
        <v>12</v>
      </c>
      <c r="E30" s="115" t="s">
        <v>354</v>
      </c>
      <c r="F30" s="401">
        <v>-1000</v>
      </c>
      <c r="G30" s="438">
        <v>23073</v>
      </c>
      <c r="H30" s="439">
        <v>23704</v>
      </c>
      <c r="I30" s="408">
        <f>G30-H30</f>
        <v>-631</v>
      </c>
      <c r="J30" s="408">
        <f t="shared" si="2"/>
        <v>631000</v>
      </c>
      <c r="K30" s="408">
        <f t="shared" si="3"/>
        <v>0.631</v>
      </c>
      <c r="L30" s="438">
        <v>3057</v>
      </c>
      <c r="M30" s="439">
        <v>3082</v>
      </c>
      <c r="N30" s="408">
        <f>L30-M30</f>
        <v>-25</v>
      </c>
      <c r="O30" s="408">
        <f t="shared" si="4"/>
        <v>25000</v>
      </c>
      <c r="P30" s="408">
        <f t="shared" si="5"/>
        <v>0.025</v>
      </c>
      <c r="Q30" s="398"/>
    </row>
    <row r="31" spans="1:17" s="713" customFormat="1" ht="22.5" customHeight="1">
      <c r="A31" s="326">
        <v>20</v>
      </c>
      <c r="B31" s="356" t="s">
        <v>168</v>
      </c>
      <c r="C31" s="390">
        <v>4864995</v>
      </c>
      <c r="D31" s="103" t="s">
        <v>12</v>
      </c>
      <c r="E31" s="115" t="s">
        <v>354</v>
      </c>
      <c r="F31" s="401">
        <v>-1000</v>
      </c>
      <c r="G31" s="441">
        <v>8199</v>
      </c>
      <c r="H31" s="442">
        <v>7757</v>
      </c>
      <c r="I31" s="406">
        <f>G31-H31</f>
        <v>442</v>
      </c>
      <c r="J31" s="406">
        <f t="shared" si="2"/>
        <v>-442000</v>
      </c>
      <c r="K31" s="406">
        <f t="shared" si="3"/>
        <v>-0.442</v>
      </c>
      <c r="L31" s="441">
        <v>998879</v>
      </c>
      <c r="M31" s="442">
        <v>998933</v>
      </c>
      <c r="N31" s="406">
        <f>L31-M31</f>
        <v>-54</v>
      </c>
      <c r="O31" s="406">
        <f t="shared" si="4"/>
        <v>54000</v>
      </c>
      <c r="P31" s="406">
        <f t="shared" si="5"/>
        <v>0.054</v>
      </c>
      <c r="Q31" s="784"/>
    </row>
    <row r="32" spans="1:17" ht="22.5" customHeight="1">
      <c r="A32" s="326"/>
      <c r="B32" s="391" t="s">
        <v>171</v>
      </c>
      <c r="C32" s="390"/>
      <c r="D32" s="151"/>
      <c r="E32" s="151"/>
      <c r="F32" s="401"/>
      <c r="G32" s="605"/>
      <c r="H32" s="604"/>
      <c r="I32" s="408"/>
      <c r="J32" s="408"/>
      <c r="K32" s="408"/>
      <c r="L32" s="409"/>
      <c r="M32" s="408"/>
      <c r="N32" s="408"/>
      <c r="O32" s="408"/>
      <c r="P32" s="408"/>
      <c r="Q32" s="398"/>
    </row>
    <row r="33" spans="1:17" ht="22.5" customHeight="1">
      <c r="A33" s="326"/>
      <c r="B33" s="391" t="s">
        <v>41</v>
      </c>
      <c r="C33" s="390"/>
      <c r="D33" s="151"/>
      <c r="E33" s="151"/>
      <c r="F33" s="401"/>
      <c r="G33" s="605"/>
      <c r="H33" s="604"/>
      <c r="I33" s="408"/>
      <c r="J33" s="408"/>
      <c r="K33" s="408"/>
      <c r="L33" s="409"/>
      <c r="M33" s="408"/>
      <c r="N33" s="408"/>
      <c r="O33" s="408"/>
      <c r="P33" s="408"/>
      <c r="Q33" s="398"/>
    </row>
    <row r="34" spans="1:17" ht="22.5" customHeight="1">
      <c r="A34" s="326">
        <v>21</v>
      </c>
      <c r="B34" s="389" t="s">
        <v>172</v>
      </c>
      <c r="C34" s="390">
        <v>4864955</v>
      </c>
      <c r="D34" s="151" t="s">
        <v>12</v>
      </c>
      <c r="E34" s="115" t="s">
        <v>354</v>
      </c>
      <c r="F34" s="401">
        <v>1000</v>
      </c>
      <c r="G34" s="438">
        <v>13273</v>
      </c>
      <c r="H34" s="439">
        <v>12839</v>
      </c>
      <c r="I34" s="408">
        <f>G34-H34</f>
        <v>434</v>
      </c>
      <c r="J34" s="408">
        <f t="shared" si="2"/>
        <v>434000</v>
      </c>
      <c r="K34" s="408">
        <f t="shared" si="3"/>
        <v>0.434</v>
      </c>
      <c r="L34" s="438">
        <v>7633</v>
      </c>
      <c r="M34" s="439">
        <v>7608</v>
      </c>
      <c r="N34" s="408">
        <f>L34-M34</f>
        <v>25</v>
      </c>
      <c r="O34" s="408">
        <f t="shared" si="4"/>
        <v>25000</v>
      </c>
      <c r="P34" s="408">
        <f t="shared" si="5"/>
        <v>0.025</v>
      </c>
      <c r="Q34" s="398"/>
    </row>
    <row r="35" spans="1:17" ht="22.5" customHeight="1">
      <c r="A35" s="326"/>
      <c r="B35" s="354" t="s">
        <v>173</v>
      </c>
      <c r="C35" s="390"/>
      <c r="D35" s="103"/>
      <c r="E35" s="103"/>
      <c r="F35" s="401"/>
      <c r="G35" s="605"/>
      <c r="H35" s="604"/>
      <c r="I35" s="408"/>
      <c r="J35" s="408"/>
      <c r="K35" s="408"/>
      <c r="L35" s="409"/>
      <c r="M35" s="408"/>
      <c r="N35" s="408"/>
      <c r="O35" s="408"/>
      <c r="P35" s="408"/>
      <c r="Q35" s="398"/>
    </row>
    <row r="36" spans="1:17" s="713" customFormat="1" ht="22.5" customHeight="1">
      <c r="A36" s="326">
        <v>22</v>
      </c>
      <c r="B36" s="356" t="s">
        <v>15</v>
      </c>
      <c r="C36" s="390">
        <v>5269210</v>
      </c>
      <c r="D36" s="103" t="s">
        <v>12</v>
      </c>
      <c r="E36" s="115" t="s">
        <v>354</v>
      </c>
      <c r="F36" s="401">
        <v>-1000</v>
      </c>
      <c r="G36" s="441">
        <v>991762</v>
      </c>
      <c r="H36" s="442">
        <v>994078</v>
      </c>
      <c r="I36" s="406">
        <f>G36-H36</f>
        <v>-2316</v>
      </c>
      <c r="J36" s="406">
        <f>$F36*I36</f>
        <v>2316000</v>
      </c>
      <c r="K36" s="406">
        <f>J36/1000000</f>
        <v>2.316</v>
      </c>
      <c r="L36" s="441">
        <v>998979</v>
      </c>
      <c r="M36" s="442">
        <v>999959</v>
      </c>
      <c r="N36" s="406">
        <f>L36-M36</f>
        <v>-980</v>
      </c>
      <c r="O36" s="406">
        <f>$F36*N36</f>
        <v>980000</v>
      </c>
      <c r="P36" s="406">
        <f>O36/1000000</f>
        <v>0.98</v>
      </c>
      <c r="Q36" s="756"/>
    </row>
    <row r="37" spans="1:17" s="713" customFormat="1" ht="22.5" customHeight="1">
      <c r="A37" s="326">
        <v>23</v>
      </c>
      <c r="B37" s="389" t="s">
        <v>16</v>
      </c>
      <c r="C37" s="390">
        <v>5269211</v>
      </c>
      <c r="D37" s="151" t="s">
        <v>12</v>
      </c>
      <c r="E37" s="115" t="s">
        <v>354</v>
      </c>
      <c r="F37" s="401">
        <v>-1000</v>
      </c>
      <c r="G37" s="441">
        <v>997925</v>
      </c>
      <c r="H37" s="442">
        <v>998845</v>
      </c>
      <c r="I37" s="406">
        <f>G37-H37</f>
        <v>-920</v>
      </c>
      <c r="J37" s="406">
        <f>$F37*I37</f>
        <v>920000</v>
      </c>
      <c r="K37" s="406">
        <f>J37/1000000</f>
        <v>0.92</v>
      </c>
      <c r="L37" s="441">
        <v>999542</v>
      </c>
      <c r="M37" s="442">
        <v>999993</v>
      </c>
      <c r="N37" s="406">
        <f>L37-M37</f>
        <v>-451</v>
      </c>
      <c r="O37" s="406">
        <f>$F37*N37</f>
        <v>451000</v>
      </c>
      <c r="P37" s="406">
        <f>O37/1000000</f>
        <v>0.451</v>
      </c>
      <c r="Q37" s="786"/>
    </row>
    <row r="38" spans="1:17" ht="22.5" customHeight="1">
      <c r="A38" s="326"/>
      <c r="B38" s="391" t="s">
        <v>174</v>
      </c>
      <c r="C38" s="390"/>
      <c r="D38" s="151"/>
      <c r="E38" s="151"/>
      <c r="F38" s="399"/>
      <c r="G38" s="605"/>
      <c r="H38" s="604"/>
      <c r="I38" s="408"/>
      <c r="J38" s="408"/>
      <c r="K38" s="408"/>
      <c r="L38" s="409"/>
      <c r="M38" s="408"/>
      <c r="N38" s="408"/>
      <c r="O38" s="408"/>
      <c r="P38" s="408"/>
      <c r="Q38" s="398"/>
    </row>
    <row r="39" spans="1:17" s="713" customFormat="1" ht="22.5" customHeight="1">
      <c r="A39" s="326">
        <v>24</v>
      </c>
      <c r="B39" s="389" t="s">
        <v>130</v>
      </c>
      <c r="C39" s="390">
        <v>4865010</v>
      </c>
      <c r="D39" s="151" t="s">
        <v>12</v>
      </c>
      <c r="E39" s="115" t="s">
        <v>354</v>
      </c>
      <c r="F39" s="401">
        <v>-1000</v>
      </c>
      <c r="G39" s="441">
        <v>998003</v>
      </c>
      <c r="H39" s="442">
        <v>998416</v>
      </c>
      <c r="I39" s="406">
        <f aca="true" t="shared" si="6" ref="I39:I44">G39-H39</f>
        <v>-413</v>
      </c>
      <c r="J39" s="406">
        <f>$F39*I39</f>
        <v>413000</v>
      </c>
      <c r="K39" s="406">
        <f>J39/1000000</f>
        <v>0.413</v>
      </c>
      <c r="L39" s="441">
        <v>999368</v>
      </c>
      <c r="M39" s="442">
        <v>999768</v>
      </c>
      <c r="N39" s="406">
        <f aca="true" t="shared" si="7" ref="N39:N44">L39-M39</f>
        <v>-400</v>
      </c>
      <c r="O39" s="406">
        <f>$F39*N39</f>
        <v>400000</v>
      </c>
      <c r="P39" s="406">
        <f>O39/1000000</f>
        <v>0.4</v>
      </c>
      <c r="Q39" s="756"/>
    </row>
    <row r="40" spans="1:17" s="713" customFormat="1" ht="22.5" customHeight="1">
      <c r="A40" s="326">
        <v>25</v>
      </c>
      <c r="B40" s="389" t="s">
        <v>131</v>
      </c>
      <c r="C40" s="390">
        <v>4864965</v>
      </c>
      <c r="D40" s="151" t="s">
        <v>12</v>
      </c>
      <c r="E40" s="115" t="s">
        <v>354</v>
      </c>
      <c r="F40" s="401">
        <v>-1000</v>
      </c>
      <c r="G40" s="441">
        <v>989670</v>
      </c>
      <c r="H40" s="442">
        <v>990250</v>
      </c>
      <c r="I40" s="406">
        <f t="shared" si="6"/>
        <v>-580</v>
      </c>
      <c r="J40" s="406">
        <f t="shared" si="2"/>
        <v>580000</v>
      </c>
      <c r="K40" s="406">
        <f t="shared" si="3"/>
        <v>0.58</v>
      </c>
      <c r="L40" s="441">
        <v>946698</v>
      </c>
      <c r="M40" s="442">
        <v>946916</v>
      </c>
      <c r="N40" s="406">
        <f t="shared" si="7"/>
        <v>-218</v>
      </c>
      <c r="O40" s="406">
        <f t="shared" si="4"/>
        <v>218000</v>
      </c>
      <c r="P40" s="406">
        <f t="shared" si="5"/>
        <v>0.218</v>
      </c>
      <c r="Q40" s="756"/>
    </row>
    <row r="41" spans="1:17" s="713" customFormat="1" ht="22.5" customHeight="1">
      <c r="A41" s="326">
        <v>26</v>
      </c>
      <c r="B41" s="389" t="s">
        <v>175</v>
      </c>
      <c r="C41" s="390">
        <v>4864890</v>
      </c>
      <c r="D41" s="151" t="s">
        <v>12</v>
      </c>
      <c r="E41" s="115" t="s">
        <v>354</v>
      </c>
      <c r="F41" s="401">
        <v>-1000</v>
      </c>
      <c r="G41" s="441">
        <v>995596</v>
      </c>
      <c r="H41" s="442">
        <v>995596</v>
      </c>
      <c r="I41" s="406">
        <f t="shared" si="6"/>
        <v>0</v>
      </c>
      <c r="J41" s="406">
        <f t="shared" si="2"/>
        <v>0</v>
      </c>
      <c r="K41" s="406">
        <f t="shared" si="3"/>
        <v>0</v>
      </c>
      <c r="L41" s="441">
        <v>956880</v>
      </c>
      <c r="M41" s="442">
        <v>956880</v>
      </c>
      <c r="N41" s="406">
        <f t="shared" si="7"/>
        <v>0</v>
      </c>
      <c r="O41" s="406">
        <f t="shared" si="4"/>
        <v>0</v>
      </c>
      <c r="P41" s="406">
        <f t="shared" si="5"/>
        <v>0</v>
      </c>
      <c r="Q41" s="756"/>
    </row>
    <row r="42" spans="1:17" s="713" customFormat="1" ht="22.5" customHeight="1">
      <c r="A42" s="326">
        <v>27</v>
      </c>
      <c r="B42" s="356" t="s">
        <v>176</v>
      </c>
      <c r="C42" s="390">
        <v>4864933</v>
      </c>
      <c r="D42" s="103" t="s">
        <v>12</v>
      </c>
      <c r="E42" s="115" t="s">
        <v>354</v>
      </c>
      <c r="F42" s="401">
        <v>-1000</v>
      </c>
      <c r="G42" s="441">
        <v>998036</v>
      </c>
      <c r="H42" s="442">
        <v>997696</v>
      </c>
      <c r="I42" s="406">
        <f t="shared" si="6"/>
        <v>340</v>
      </c>
      <c r="J42" s="406">
        <f t="shared" si="2"/>
        <v>-340000</v>
      </c>
      <c r="K42" s="406">
        <f t="shared" si="3"/>
        <v>-0.34</v>
      </c>
      <c r="L42" s="441">
        <v>38827</v>
      </c>
      <c r="M42" s="442">
        <v>39064</v>
      </c>
      <c r="N42" s="406">
        <f t="shared" si="7"/>
        <v>-237</v>
      </c>
      <c r="O42" s="406">
        <f t="shared" si="4"/>
        <v>237000</v>
      </c>
      <c r="P42" s="406">
        <f t="shared" si="5"/>
        <v>0.237</v>
      </c>
      <c r="Q42" s="756"/>
    </row>
    <row r="43" spans="1:17" s="713" customFormat="1" ht="22.5" customHeight="1">
      <c r="A43" s="326">
        <v>28</v>
      </c>
      <c r="B43" s="389" t="s">
        <v>177</v>
      </c>
      <c r="C43" s="390">
        <v>4864904</v>
      </c>
      <c r="D43" s="151" t="s">
        <v>12</v>
      </c>
      <c r="E43" s="115" t="s">
        <v>354</v>
      </c>
      <c r="F43" s="401">
        <v>-1000</v>
      </c>
      <c r="G43" s="441">
        <v>25</v>
      </c>
      <c r="H43" s="442">
        <v>109</v>
      </c>
      <c r="I43" s="406">
        <f t="shared" si="6"/>
        <v>-84</v>
      </c>
      <c r="J43" s="406">
        <f>$F43*I43</f>
        <v>84000</v>
      </c>
      <c r="K43" s="406">
        <f>J43/1000000</f>
        <v>0.084</v>
      </c>
      <c r="L43" s="441">
        <v>998783</v>
      </c>
      <c r="M43" s="442">
        <v>999035</v>
      </c>
      <c r="N43" s="406">
        <f t="shared" si="7"/>
        <v>-252</v>
      </c>
      <c r="O43" s="406">
        <f>$F43*N43</f>
        <v>252000</v>
      </c>
      <c r="P43" s="406">
        <f>O43/1000000</f>
        <v>0.252</v>
      </c>
      <c r="Q43" s="756"/>
    </row>
    <row r="44" spans="1:17" ht="22.5" customHeight="1" thickBot="1">
      <c r="A44" s="326">
        <v>29</v>
      </c>
      <c r="B44" s="389" t="s">
        <v>178</v>
      </c>
      <c r="C44" s="390">
        <v>4864907</v>
      </c>
      <c r="D44" s="151" t="s">
        <v>12</v>
      </c>
      <c r="E44" s="115" t="s">
        <v>354</v>
      </c>
      <c r="F44" s="567">
        <v>-1000</v>
      </c>
      <c r="G44" s="438">
        <v>997116</v>
      </c>
      <c r="H44" s="439">
        <v>997159</v>
      </c>
      <c r="I44" s="408">
        <f t="shared" si="6"/>
        <v>-43</v>
      </c>
      <c r="J44" s="408">
        <f t="shared" si="2"/>
        <v>43000</v>
      </c>
      <c r="K44" s="408">
        <f t="shared" si="3"/>
        <v>0.043</v>
      </c>
      <c r="L44" s="438">
        <v>866011</v>
      </c>
      <c r="M44" s="439">
        <v>866660</v>
      </c>
      <c r="N44" s="408">
        <f t="shared" si="7"/>
        <v>-649</v>
      </c>
      <c r="O44" s="408">
        <f t="shared" si="4"/>
        <v>649000</v>
      </c>
      <c r="P44" s="408">
        <f t="shared" si="5"/>
        <v>0.649</v>
      </c>
      <c r="Q44" s="398"/>
    </row>
    <row r="45" spans="1:17" ht="18" customHeight="1" thickTop="1">
      <c r="A45" s="353"/>
      <c r="B45" s="392"/>
      <c r="C45" s="393"/>
      <c r="D45" s="311"/>
      <c r="E45" s="312"/>
      <c r="F45" s="401"/>
      <c r="G45" s="606"/>
      <c r="H45" s="607"/>
      <c r="I45" s="414"/>
      <c r="J45" s="414"/>
      <c r="K45" s="414"/>
      <c r="L45" s="414"/>
      <c r="M45" s="415"/>
      <c r="N45" s="414"/>
      <c r="O45" s="414"/>
      <c r="P45" s="414"/>
      <c r="Q45" s="25"/>
    </row>
    <row r="46" spans="1:17" ht="18" customHeight="1" thickBot="1">
      <c r="A46" s="522" t="s">
        <v>343</v>
      </c>
      <c r="B46" s="394"/>
      <c r="C46" s="395"/>
      <c r="D46" s="313"/>
      <c r="E46" s="314"/>
      <c r="F46" s="401"/>
      <c r="G46" s="608"/>
      <c r="H46" s="609"/>
      <c r="I46" s="418"/>
      <c r="J46" s="418"/>
      <c r="K46" s="418"/>
      <c r="L46" s="418"/>
      <c r="M46" s="419"/>
      <c r="N46" s="418"/>
      <c r="O46" s="418"/>
      <c r="P46" s="531" t="str">
        <f>NDPL!$Q$1</f>
        <v>APRIL-2015</v>
      </c>
      <c r="Q46" s="531"/>
    </row>
    <row r="47" spans="1:17" ht="21" customHeight="1" thickTop="1">
      <c r="A47" s="351"/>
      <c r="B47" s="354" t="s">
        <v>179</v>
      </c>
      <c r="C47" s="390"/>
      <c r="D47" s="103"/>
      <c r="E47" s="103"/>
      <c r="F47" s="568"/>
      <c r="G47" s="605"/>
      <c r="H47" s="604"/>
      <c r="I47" s="408"/>
      <c r="J47" s="408"/>
      <c r="K47" s="408"/>
      <c r="L47" s="409"/>
      <c r="M47" s="408"/>
      <c r="N47" s="408"/>
      <c r="O47" s="408"/>
      <c r="P47" s="408"/>
      <c r="Q47" s="180"/>
    </row>
    <row r="48" spans="1:17" s="713" customFormat="1" ht="21" customHeight="1">
      <c r="A48" s="326">
        <v>30</v>
      </c>
      <c r="B48" s="389" t="s">
        <v>15</v>
      </c>
      <c r="C48" s="390">
        <v>4864988</v>
      </c>
      <c r="D48" s="151" t="s">
        <v>12</v>
      </c>
      <c r="E48" s="115" t="s">
        <v>354</v>
      </c>
      <c r="F48" s="401">
        <v>-1000</v>
      </c>
      <c r="G48" s="441">
        <v>996590</v>
      </c>
      <c r="H48" s="442">
        <v>996590</v>
      </c>
      <c r="I48" s="406">
        <f>G48-H48</f>
        <v>0</v>
      </c>
      <c r="J48" s="406">
        <f t="shared" si="2"/>
        <v>0</v>
      </c>
      <c r="K48" s="406">
        <f t="shared" si="3"/>
        <v>0</v>
      </c>
      <c r="L48" s="441">
        <v>972291</v>
      </c>
      <c r="M48" s="442">
        <v>972451</v>
      </c>
      <c r="N48" s="406">
        <f>L48-M48</f>
        <v>-160</v>
      </c>
      <c r="O48" s="406">
        <f t="shared" si="4"/>
        <v>160000</v>
      </c>
      <c r="P48" s="406">
        <f t="shared" si="5"/>
        <v>0.16</v>
      </c>
      <c r="Q48" s="722"/>
    </row>
    <row r="49" spans="1:17" s="713" customFormat="1" ht="21" customHeight="1">
      <c r="A49" s="326">
        <v>31</v>
      </c>
      <c r="B49" s="389" t="s">
        <v>16</v>
      </c>
      <c r="C49" s="390">
        <v>5128455</v>
      </c>
      <c r="D49" s="151" t="s">
        <v>12</v>
      </c>
      <c r="E49" s="115" t="s">
        <v>354</v>
      </c>
      <c r="F49" s="401">
        <v>-1000</v>
      </c>
      <c r="G49" s="441">
        <v>998711</v>
      </c>
      <c r="H49" s="442">
        <v>998633</v>
      </c>
      <c r="I49" s="406">
        <f>G49-H49</f>
        <v>78</v>
      </c>
      <c r="J49" s="406">
        <f>$F49*I49</f>
        <v>-78000</v>
      </c>
      <c r="K49" s="406">
        <f>J49/1000000</f>
        <v>-0.078</v>
      </c>
      <c r="L49" s="441">
        <v>999230</v>
      </c>
      <c r="M49" s="442">
        <v>999736</v>
      </c>
      <c r="N49" s="406">
        <f>L49-M49</f>
        <v>-506</v>
      </c>
      <c r="O49" s="406">
        <f>$F49*N49</f>
        <v>506000</v>
      </c>
      <c r="P49" s="406">
        <f>O49/1000000</f>
        <v>0.506</v>
      </c>
      <c r="Q49" s="722"/>
    </row>
    <row r="50" spans="1:17" s="713" customFormat="1" ht="21" customHeight="1">
      <c r="A50" s="326">
        <v>32</v>
      </c>
      <c r="B50" s="389" t="s">
        <v>17</v>
      </c>
      <c r="C50" s="390">
        <v>4864979</v>
      </c>
      <c r="D50" s="151" t="s">
        <v>12</v>
      </c>
      <c r="E50" s="115" t="s">
        <v>354</v>
      </c>
      <c r="F50" s="401">
        <v>-2000</v>
      </c>
      <c r="G50" s="441">
        <v>1784</v>
      </c>
      <c r="H50" s="442">
        <v>1527</v>
      </c>
      <c r="I50" s="406">
        <f>G50-H50</f>
        <v>257</v>
      </c>
      <c r="J50" s="406">
        <f t="shared" si="2"/>
        <v>-514000</v>
      </c>
      <c r="K50" s="406">
        <f t="shared" si="3"/>
        <v>-0.514</v>
      </c>
      <c r="L50" s="441">
        <v>969842</v>
      </c>
      <c r="M50" s="442">
        <v>969838</v>
      </c>
      <c r="N50" s="406">
        <f>L50-M50</f>
        <v>4</v>
      </c>
      <c r="O50" s="406">
        <f t="shared" si="4"/>
        <v>-8000</v>
      </c>
      <c r="P50" s="406">
        <f t="shared" si="5"/>
        <v>-0.008</v>
      </c>
      <c r="Q50" s="772"/>
    </row>
    <row r="51" spans="1:17" ht="21" customHeight="1">
      <c r="A51" s="326"/>
      <c r="B51" s="391" t="s">
        <v>180</v>
      </c>
      <c r="C51" s="390"/>
      <c r="D51" s="151"/>
      <c r="E51" s="151"/>
      <c r="F51" s="401"/>
      <c r="G51" s="605"/>
      <c r="H51" s="604"/>
      <c r="I51" s="408"/>
      <c r="J51" s="408"/>
      <c r="K51" s="408"/>
      <c r="L51" s="409"/>
      <c r="M51" s="408"/>
      <c r="N51" s="408"/>
      <c r="O51" s="408"/>
      <c r="P51" s="408"/>
      <c r="Q51" s="180"/>
    </row>
    <row r="52" spans="1:17" ht="21" customHeight="1">
      <c r="A52" s="326">
        <v>33</v>
      </c>
      <c r="B52" s="389" t="s">
        <v>15</v>
      </c>
      <c r="C52" s="390">
        <v>4864966</v>
      </c>
      <c r="D52" s="151" t="s">
        <v>12</v>
      </c>
      <c r="E52" s="115" t="s">
        <v>354</v>
      </c>
      <c r="F52" s="401">
        <v>-1000</v>
      </c>
      <c r="G52" s="438">
        <v>993112</v>
      </c>
      <c r="H52" s="439">
        <v>993557</v>
      </c>
      <c r="I52" s="408">
        <f>G52-H52</f>
        <v>-445</v>
      </c>
      <c r="J52" s="408">
        <f t="shared" si="2"/>
        <v>445000</v>
      </c>
      <c r="K52" s="408">
        <f t="shared" si="3"/>
        <v>0.445</v>
      </c>
      <c r="L52" s="438">
        <v>910025</v>
      </c>
      <c r="M52" s="439">
        <v>910219</v>
      </c>
      <c r="N52" s="408">
        <f>L52-M52</f>
        <v>-194</v>
      </c>
      <c r="O52" s="408">
        <f t="shared" si="4"/>
        <v>194000</v>
      </c>
      <c r="P52" s="408">
        <f t="shared" si="5"/>
        <v>0.194</v>
      </c>
      <c r="Q52" s="180"/>
    </row>
    <row r="53" spans="1:17" ht="21" customHeight="1">
      <c r="A53" s="326">
        <v>34</v>
      </c>
      <c r="B53" s="389" t="s">
        <v>16</v>
      </c>
      <c r="C53" s="390">
        <v>4864967</v>
      </c>
      <c r="D53" s="151" t="s">
        <v>12</v>
      </c>
      <c r="E53" s="115" t="s">
        <v>354</v>
      </c>
      <c r="F53" s="401">
        <v>-1000</v>
      </c>
      <c r="G53" s="438">
        <v>994697</v>
      </c>
      <c r="H53" s="439">
        <v>994697</v>
      </c>
      <c r="I53" s="408">
        <f>G53-H53</f>
        <v>0</v>
      </c>
      <c r="J53" s="408">
        <f t="shared" si="2"/>
        <v>0</v>
      </c>
      <c r="K53" s="408">
        <f t="shared" si="3"/>
        <v>0</v>
      </c>
      <c r="L53" s="438">
        <v>927917</v>
      </c>
      <c r="M53" s="439">
        <v>927917</v>
      </c>
      <c r="N53" s="408">
        <f>L53-M53</f>
        <v>0</v>
      </c>
      <c r="O53" s="408">
        <f t="shared" si="4"/>
        <v>0</v>
      </c>
      <c r="P53" s="408">
        <f t="shared" si="5"/>
        <v>0</v>
      </c>
      <c r="Q53" s="180"/>
    </row>
    <row r="54" spans="1:17" ht="21" customHeight="1">
      <c r="A54" s="326">
        <v>35</v>
      </c>
      <c r="B54" s="389" t="s">
        <v>17</v>
      </c>
      <c r="C54" s="390">
        <v>4865000</v>
      </c>
      <c r="D54" s="151" t="s">
        <v>12</v>
      </c>
      <c r="E54" s="115" t="s">
        <v>354</v>
      </c>
      <c r="F54" s="401">
        <v>-1000</v>
      </c>
      <c r="G54" s="438">
        <v>996909</v>
      </c>
      <c r="H54" s="439">
        <v>997336</v>
      </c>
      <c r="I54" s="408">
        <f>G54-H54</f>
        <v>-427</v>
      </c>
      <c r="J54" s="408">
        <f t="shared" si="2"/>
        <v>427000</v>
      </c>
      <c r="K54" s="408">
        <f t="shared" si="3"/>
        <v>0.427</v>
      </c>
      <c r="L54" s="438">
        <v>994958</v>
      </c>
      <c r="M54" s="439">
        <v>995151</v>
      </c>
      <c r="N54" s="408">
        <f>L54-M54</f>
        <v>-193</v>
      </c>
      <c r="O54" s="408">
        <f t="shared" si="4"/>
        <v>193000</v>
      </c>
      <c r="P54" s="408">
        <f t="shared" si="5"/>
        <v>0.193</v>
      </c>
      <c r="Q54" s="548"/>
    </row>
    <row r="55" spans="1:17" s="713" customFormat="1" ht="21" customHeight="1">
      <c r="A55" s="326">
        <v>36</v>
      </c>
      <c r="B55" s="389" t="s">
        <v>168</v>
      </c>
      <c r="C55" s="390">
        <v>5128468</v>
      </c>
      <c r="D55" s="151" t="s">
        <v>12</v>
      </c>
      <c r="E55" s="115" t="s">
        <v>354</v>
      </c>
      <c r="F55" s="401">
        <v>-1000</v>
      </c>
      <c r="G55" s="441">
        <v>980751</v>
      </c>
      <c r="H55" s="442">
        <v>981401</v>
      </c>
      <c r="I55" s="406">
        <f>G55-H55</f>
        <v>-650</v>
      </c>
      <c r="J55" s="406">
        <f>$F55*I55</f>
        <v>650000</v>
      </c>
      <c r="K55" s="406">
        <f>J55/1000000</f>
        <v>0.65</v>
      </c>
      <c r="L55" s="441">
        <v>987390</v>
      </c>
      <c r="M55" s="442">
        <v>988474</v>
      </c>
      <c r="N55" s="406">
        <f>L55-M55</f>
        <v>-1084</v>
      </c>
      <c r="O55" s="406">
        <f>$F55*N55</f>
        <v>1084000</v>
      </c>
      <c r="P55" s="406">
        <f>O55/1000000</f>
        <v>1.084</v>
      </c>
      <c r="Q55" s="726"/>
    </row>
    <row r="56" spans="1:17" ht="21" customHeight="1">
      <c r="A56" s="326"/>
      <c r="B56" s="391" t="s">
        <v>121</v>
      </c>
      <c r="C56" s="390"/>
      <c r="D56" s="151"/>
      <c r="E56" s="115"/>
      <c r="F56" s="399"/>
      <c r="G56" s="605"/>
      <c r="H56" s="610"/>
      <c r="I56" s="408"/>
      <c r="J56" s="408"/>
      <c r="K56" s="408"/>
      <c r="L56" s="409"/>
      <c r="M56" s="406"/>
      <c r="N56" s="408"/>
      <c r="O56" s="408"/>
      <c r="P56" s="408"/>
      <c r="Q56" s="180"/>
    </row>
    <row r="57" spans="1:17" s="713" customFormat="1" ht="21" customHeight="1">
      <c r="A57" s="326">
        <v>37</v>
      </c>
      <c r="B57" s="389" t="s">
        <v>376</v>
      </c>
      <c r="C57" s="390">
        <v>4864827</v>
      </c>
      <c r="D57" s="151" t="s">
        <v>12</v>
      </c>
      <c r="E57" s="115" t="s">
        <v>354</v>
      </c>
      <c r="F57" s="399">
        <v>-666.666</v>
      </c>
      <c r="G57" s="441">
        <v>982028</v>
      </c>
      <c r="H57" s="442">
        <v>981169</v>
      </c>
      <c r="I57" s="406">
        <f>G57-H57</f>
        <v>859</v>
      </c>
      <c r="J57" s="406">
        <f t="shared" si="2"/>
        <v>-572666.094</v>
      </c>
      <c r="K57" s="406">
        <f t="shared" si="3"/>
        <v>-0.572666094</v>
      </c>
      <c r="L57" s="441">
        <v>978854</v>
      </c>
      <c r="M57" s="442">
        <v>978858</v>
      </c>
      <c r="N57" s="406">
        <f>L57-M57</f>
        <v>-4</v>
      </c>
      <c r="O57" s="406">
        <f t="shared" si="4"/>
        <v>2666.664</v>
      </c>
      <c r="P57" s="406">
        <f t="shared" si="5"/>
        <v>0.002666664</v>
      </c>
      <c r="Q57" s="726"/>
    </row>
    <row r="58" spans="1:17" s="713" customFormat="1" ht="21" customHeight="1">
      <c r="A58" s="326">
        <v>38</v>
      </c>
      <c r="B58" s="389" t="s">
        <v>182</v>
      </c>
      <c r="C58" s="390">
        <v>4864952</v>
      </c>
      <c r="D58" s="151" t="s">
        <v>12</v>
      </c>
      <c r="E58" s="115" t="s">
        <v>354</v>
      </c>
      <c r="F58" s="399">
        <v>-2500</v>
      </c>
      <c r="G58" s="441">
        <v>993362</v>
      </c>
      <c r="H58" s="442">
        <v>994234</v>
      </c>
      <c r="I58" s="406">
        <f>G58-H58</f>
        <v>-872</v>
      </c>
      <c r="J58" s="406">
        <f t="shared" si="2"/>
        <v>2180000</v>
      </c>
      <c r="K58" s="406">
        <f t="shared" si="3"/>
        <v>2.18</v>
      </c>
      <c r="L58" s="441">
        <v>501</v>
      </c>
      <c r="M58" s="442">
        <v>501</v>
      </c>
      <c r="N58" s="406">
        <f>L58-M58</f>
        <v>0</v>
      </c>
      <c r="O58" s="406">
        <f t="shared" si="4"/>
        <v>0</v>
      </c>
      <c r="P58" s="406">
        <f t="shared" si="5"/>
        <v>0</v>
      </c>
      <c r="Q58" s="722"/>
    </row>
    <row r="59" spans="1:17" ht="22.5" customHeight="1">
      <c r="A59" s="326"/>
      <c r="B59" s="391" t="s">
        <v>378</v>
      </c>
      <c r="C59" s="390"/>
      <c r="D59" s="151"/>
      <c r="E59" s="115"/>
      <c r="F59" s="399"/>
      <c r="G59" s="605"/>
      <c r="H59" s="610"/>
      <c r="I59" s="408"/>
      <c r="J59" s="408"/>
      <c r="K59" s="408"/>
      <c r="L59" s="412"/>
      <c r="M59" s="406"/>
      <c r="N59" s="408"/>
      <c r="O59" s="408"/>
      <c r="P59" s="408"/>
      <c r="Q59" s="180"/>
    </row>
    <row r="60" spans="1:17" s="713" customFormat="1" ht="21" customHeight="1">
      <c r="A60" s="326">
        <v>39</v>
      </c>
      <c r="B60" s="389" t="s">
        <v>376</v>
      </c>
      <c r="C60" s="390">
        <v>4865024</v>
      </c>
      <c r="D60" s="151" t="s">
        <v>12</v>
      </c>
      <c r="E60" s="115" t="s">
        <v>354</v>
      </c>
      <c r="F60" s="574">
        <v>-2000</v>
      </c>
      <c r="G60" s="441">
        <v>3762</v>
      </c>
      <c r="H60" s="442">
        <v>3678</v>
      </c>
      <c r="I60" s="406">
        <f>G60-H60</f>
        <v>84</v>
      </c>
      <c r="J60" s="406">
        <f t="shared" si="2"/>
        <v>-168000</v>
      </c>
      <c r="K60" s="406">
        <f t="shared" si="3"/>
        <v>-0.168</v>
      </c>
      <c r="L60" s="441">
        <v>1933</v>
      </c>
      <c r="M60" s="442">
        <v>1930</v>
      </c>
      <c r="N60" s="406">
        <f>L60-M60</f>
        <v>3</v>
      </c>
      <c r="O60" s="406">
        <f t="shared" si="4"/>
        <v>-6000</v>
      </c>
      <c r="P60" s="406">
        <f t="shared" si="5"/>
        <v>-0.006</v>
      </c>
      <c r="Q60" s="722"/>
    </row>
    <row r="61" spans="1:17" ht="21" customHeight="1">
      <c r="A61" s="326">
        <v>40</v>
      </c>
      <c r="B61" s="389" t="s">
        <v>182</v>
      </c>
      <c r="C61" s="390">
        <v>4864920</v>
      </c>
      <c r="D61" s="151" t="s">
        <v>12</v>
      </c>
      <c r="E61" s="115" t="s">
        <v>354</v>
      </c>
      <c r="F61" s="574">
        <v>-2000</v>
      </c>
      <c r="G61" s="438">
        <v>552</v>
      </c>
      <c r="H61" s="439">
        <v>455</v>
      </c>
      <c r="I61" s="408">
        <f>G61-H61</f>
        <v>97</v>
      </c>
      <c r="J61" s="408">
        <f t="shared" si="2"/>
        <v>-194000</v>
      </c>
      <c r="K61" s="408">
        <f t="shared" si="3"/>
        <v>-0.194</v>
      </c>
      <c r="L61" s="438">
        <v>1002</v>
      </c>
      <c r="M61" s="439">
        <v>1000</v>
      </c>
      <c r="N61" s="408">
        <f>L61-M61</f>
        <v>2</v>
      </c>
      <c r="O61" s="408">
        <f t="shared" si="4"/>
        <v>-4000</v>
      </c>
      <c r="P61" s="408">
        <f t="shared" si="5"/>
        <v>-0.004</v>
      </c>
      <c r="Q61" s="180"/>
    </row>
    <row r="62" spans="1:17" ht="21" customHeight="1">
      <c r="A62" s="326"/>
      <c r="B62" s="683" t="s">
        <v>384</v>
      </c>
      <c r="C62" s="390"/>
      <c r="D62" s="151"/>
      <c r="E62" s="115"/>
      <c r="F62" s="574"/>
      <c r="G62" s="438"/>
      <c r="H62" s="439"/>
      <c r="I62" s="408"/>
      <c r="J62" s="408"/>
      <c r="K62" s="408"/>
      <c r="L62" s="438"/>
      <c r="M62" s="439"/>
      <c r="N62" s="408"/>
      <c r="O62" s="408"/>
      <c r="P62" s="408"/>
      <c r="Q62" s="180"/>
    </row>
    <row r="63" spans="1:17" s="713" customFormat="1" ht="21" customHeight="1">
      <c r="A63" s="326">
        <v>41</v>
      </c>
      <c r="B63" s="389" t="s">
        <v>376</v>
      </c>
      <c r="C63" s="390">
        <v>5128414</v>
      </c>
      <c r="D63" s="151" t="s">
        <v>12</v>
      </c>
      <c r="E63" s="115" t="s">
        <v>354</v>
      </c>
      <c r="F63" s="574">
        <v>-1000</v>
      </c>
      <c r="G63" s="441">
        <v>930220</v>
      </c>
      <c r="H63" s="349">
        <v>931731</v>
      </c>
      <c r="I63" s="406">
        <f>G63-H63</f>
        <v>-1511</v>
      </c>
      <c r="J63" s="406">
        <f t="shared" si="2"/>
        <v>1511000</v>
      </c>
      <c r="K63" s="406">
        <f t="shared" si="3"/>
        <v>1.511</v>
      </c>
      <c r="L63" s="441">
        <v>990298</v>
      </c>
      <c r="M63" s="349">
        <v>990421</v>
      </c>
      <c r="N63" s="406">
        <f>L63-M63</f>
        <v>-123</v>
      </c>
      <c r="O63" s="406">
        <f t="shared" si="4"/>
        <v>123000</v>
      </c>
      <c r="P63" s="406">
        <f t="shared" si="5"/>
        <v>0.123</v>
      </c>
      <c r="Q63" s="722"/>
    </row>
    <row r="64" spans="1:17" s="713" customFormat="1" ht="21" customHeight="1">
      <c r="A64" s="326">
        <v>42</v>
      </c>
      <c r="B64" s="389" t="s">
        <v>182</v>
      </c>
      <c r="C64" s="390">
        <v>5128416</v>
      </c>
      <c r="D64" s="151" t="s">
        <v>12</v>
      </c>
      <c r="E64" s="115" t="s">
        <v>354</v>
      </c>
      <c r="F64" s="574">
        <v>-1000</v>
      </c>
      <c r="G64" s="441">
        <v>938554</v>
      </c>
      <c r="H64" s="349">
        <v>940115</v>
      </c>
      <c r="I64" s="406">
        <f>G64-H64</f>
        <v>-1561</v>
      </c>
      <c r="J64" s="406">
        <f t="shared" si="2"/>
        <v>1561000</v>
      </c>
      <c r="K64" s="406">
        <f t="shared" si="3"/>
        <v>1.561</v>
      </c>
      <c r="L64" s="441">
        <v>994473</v>
      </c>
      <c r="M64" s="349">
        <v>994525</v>
      </c>
      <c r="N64" s="406">
        <f>L64-M64</f>
        <v>-52</v>
      </c>
      <c r="O64" s="406">
        <f t="shared" si="4"/>
        <v>52000</v>
      </c>
      <c r="P64" s="406">
        <f t="shared" si="5"/>
        <v>0.052</v>
      </c>
      <c r="Q64" s="722"/>
    </row>
    <row r="65" spans="1:17" ht="21" customHeight="1">
      <c r="A65" s="326"/>
      <c r="B65" s="683" t="s">
        <v>393</v>
      </c>
      <c r="C65" s="390"/>
      <c r="D65" s="151"/>
      <c r="E65" s="115"/>
      <c r="F65" s="574"/>
      <c r="G65" s="438"/>
      <c r="H65" s="439"/>
      <c r="I65" s="408"/>
      <c r="J65" s="408"/>
      <c r="K65" s="408"/>
      <c r="L65" s="438"/>
      <c r="M65" s="439"/>
      <c r="N65" s="408"/>
      <c r="O65" s="408"/>
      <c r="P65" s="408"/>
      <c r="Q65" s="180"/>
    </row>
    <row r="66" spans="1:17" s="713" customFormat="1" ht="21" customHeight="1">
      <c r="A66" s="326">
        <v>43</v>
      </c>
      <c r="B66" s="389" t="s">
        <v>394</v>
      </c>
      <c r="C66" s="390">
        <v>5100228</v>
      </c>
      <c r="D66" s="151" t="s">
        <v>12</v>
      </c>
      <c r="E66" s="115" t="s">
        <v>354</v>
      </c>
      <c r="F66" s="574">
        <v>800</v>
      </c>
      <c r="G66" s="441">
        <v>993087</v>
      </c>
      <c r="H66" s="348">
        <v>993096</v>
      </c>
      <c r="I66" s="406">
        <f>G66-H66</f>
        <v>-9</v>
      </c>
      <c r="J66" s="406">
        <f t="shared" si="2"/>
        <v>-7200</v>
      </c>
      <c r="K66" s="406">
        <f t="shared" si="3"/>
        <v>-0.0072</v>
      </c>
      <c r="L66" s="441">
        <v>1367</v>
      </c>
      <c r="M66" s="348">
        <v>1367</v>
      </c>
      <c r="N66" s="406">
        <f>L66-M66</f>
        <v>0</v>
      </c>
      <c r="O66" s="406">
        <f t="shared" si="4"/>
        <v>0</v>
      </c>
      <c r="P66" s="406">
        <f t="shared" si="5"/>
        <v>0</v>
      </c>
      <c r="Q66" s="722"/>
    </row>
    <row r="67" spans="1:17" s="748" customFormat="1" ht="21" customHeight="1">
      <c r="A67" s="326">
        <v>44</v>
      </c>
      <c r="B67" s="475" t="s">
        <v>395</v>
      </c>
      <c r="C67" s="390">
        <v>5128441</v>
      </c>
      <c r="D67" s="151" t="s">
        <v>12</v>
      </c>
      <c r="E67" s="115" t="s">
        <v>354</v>
      </c>
      <c r="F67" s="574">
        <v>800</v>
      </c>
      <c r="G67" s="441">
        <v>29855</v>
      </c>
      <c r="H67" s="442">
        <v>27270</v>
      </c>
      <c r="I67" s="406">
        <f>G67-H67</f>
        <v>2585</v>
      </c>
      <c r="J67" s="406">
        <f t="shared" si="2"/>
        <v>2068000</v>
      </c>
      <c r="K67" s="406">
        <f t="shared" si="3"/>
        <v>2.068</v>
      </c>
      <c r="L67" s="441">
        <v>1521</v>
      </c>
      <c r="M67" s="442">
        <v>1521</v>
      </c>
      <c r="N67" s="406">
        <f>L67-M67</f>
        <v>0</v>
      </c>
      <c r="O67" s="406">
        <f t="shared" si="4"/>
        <v>0</v>
      </c>
      <c r="P67" s="406">
        <f t="shared" si="5"/>
        <v>0</v>
      </c>
      <c r="Q67" s="722"/>
    </row>
    <row r="68" spans="1:17" ht="21" customHeight="1">
      <c r="A68" s="326">
        <v>45</v>
      </c>
      <c r="B68" s="389" t="s">
        <v>370</v>
      </c>
      <c r="C68" s="390">
        <v>5128443</v>
      </c>
      <c r="D68" s="151" t="s">
        <v>12</v>
      </c>
      <c r="E68" s="115" t="s">
        <v>354</v>
      </c>
      <c r="F68" s="574">
        <v>800</v>
      </c>
      <c r="G68" s="441">
        <v>916100</v>
      </c>
      <c r="H68" s="442">
        <v>918108</v>
      </c>
      <c r="I68" s="406">
        <f>G68-H68</f>
        <v>-2008</v>
      </c>
      <c r="J68" s="406">
        <f t="shared" si="2"/>
        <v>-1606400</v>
      </c>
      <c r="K68" s="406">
        <f t="shared" si="3"/>
        <v>-1.6064</v>
      </c>
      <c r="L68" s="441">
        <v>999636</v>
      </c>
      <c r="M68" s="442">
        <v>999636</v>
      </c>
      <c r="N68" s="406">
        <f>L68-M68</f>
        <v>0</v>
      </c>
      <c r="O68" s="406">
        <f t="shared" si="4"/>
        <v>0</v>
      </c>
      <c r="P68" s="406">
        <f t="shared" si="5"/>
        <v>0</v>
      </c>
      <c r="Q68" s="722"/>
    </row>
    <row r="69" spans="1:17" s="713" customFormat="1" ht="21" customHeight="1">
      <c r="A69" s="326">
        <v>46</v>
      </c>
      <c r="B69" s="389" t="s">
        <v>398</v>
      </c>
      <c r="C69" s="390">
        <v>5128407</v>
      </c>
      <c r="D69" s="151" t="s">
        <v>12</v>
      </c>
      <c r="E69" s="115" t="s">
        <v>354</v>
      </c>
      <c r="F69" s="574">
        <v>-2000</v>
      </c>
      <c r="G69" s="441">
        <v>999427</v>
      </c>
      <c r="H69" s="442">
        <v>1000000</v>
      </c>
      <c r="I69" s="406">
        <f>G69-H69</f>
        <v>-573</v>
      </c>
      <c r="J69" s="406">
        <f t="shared" si="2"/>
        <v>1146000</v>
      </c>
      <c r="K69" s="406">
        <f t="shared" si="3"/>
        <v>1.146</v>
      </c>
      <c r="L69" s="441">
        <v>999958</v>
      </c>
      <c r="M69" s="442">
        <v>1000000</v>
      </c>
      <c r="N69" s="406">
        <f>L69-M69</f>
        <v>-42</v>
      </c>
      <c r="O69" s="406">
        <f t="shared" si="4"/>
        <v>84000</v>
      </c>
      <c r="P69" s="406">
        <f t="shared" si="5"/>
        <v>0.084</v>
      </c>
      <c r="Q69" s="722"/>
    </row>
    <row r="70" spans="1:17" ht="21" customHeight="1">
      <c r="A70" s="326"/>
      <c r="B70" s="354" t="s">
        <v>107</v>
      </c>
      <c r="C70" s="390"/>
      <c r="D70" s="103"/>
      <c r="E70" s="103"/>
      <c r="F70" s="399"/>
      <c r="G70" s="605"/>
      <c r="H70" s="610"/>
      <c r="I70" s="406"/>
      <c r="J70" s="406"/>
      <c r="K70" s="406"/>
      <c r="L70" s="412"/>
      <c r="M70" s="406"/>
      <c r="N70" s="406"/>
      <c r="O70" s="406"/>
      <c r="P70" s="406"/>
      <c r="Q70" s="722"/>
    </row>
    <row r="71" spans="1:17" ht="21" customHeight="1">
      <c r="A71" s="326">
        <v>47</v>
      </c>
      <c r="B71" s="389" t="s">
        <v>118</v>
      </c>
      <c r="C71" s="390">
        <v>4864951</v>
      </c>
      <c r="D71" s="151" t="s">
        <v>12</v>
      </c>
      <c r="E71" s="115" t="s">
        <v>354</v>
      </c>
      <c r="F71" s="401">
        <v>1000</v>
      </c>
      <c r="G71" s="441">
        <v>988637</v>
      </c>
      <c r="H71" s="442">
        <v>989077</v>
      </c>
      <c r="I71" s="406">
        <f>G71-H71</f>
        <v>-440</v>
      </c>
      <c r="J71" s="406">
        <f t="shared" si="2"/>
        <v>-440000</v>
      </c>
      <c r="K71" s="406">
        <f t="shared" si="3"/>
        <v>-0.44</v>
      </c>
      <c r="L71" s="441">
        <v>36466</v>
      </c>
      <c r="M71" s="442">
        <v>36472</v>
      </c>
      <c r="N71" s="406">
        <f>L71-M71</f>
        <v>-6</v>
      </c>
      <c r="O71" s="406">
        <f t="shared" si="4"/>
        <v>-6000</v>
      </c>
      <c r="P71" s="406">
        <f t="shared" si="5"/>
        <v>-0.006</v>
      </c>
      <c r="Q71" s="722"/>
    </row>
    <row r="72" spans="1:17" s="713" customFormat="1" ht="21" customHeight="1">
      <c r="A72" s="326">
        <v>48</v>
      </c>
      <c r="B72" s="389" t="s">
        <v>119</v>
      </c>
      <c r="C72" s="390">
        <v>4864958</v>
      </c>
      <c r="D72" s="151" t="s">
        <v>12</v>
      </c>
      <c r="E72" s="115" t="s">
        <v>354</v>
      </c>
      <c r="F72" s="401">
        <v>2000</v>
      </c>
      <c r="G72" s="441">
        <v>999605</v>
      </c>
      <c r="H72" s="442">
        <v>999846</v>
      </c>
      <c r="I72" s="406">
        <f>G72-H72</f>
        <v>-241</v>
      </c>
      <c r="J72" s="406">
        <f>$F72*I72</f>
        <v>-482000</v>
      </c>
      <c r="K72" s="406">
        <f>J72/1000000</f>
        <v>-0.482</v>
      </c>
      <c r="L72" s="441">
        <v>999999</v>
      </c>
      <c r="M72" s="442">
        <v>999999</v>
      </c>
      <c r="N72" s="406">
        <f>L72-M72</f>
        <v>0</v>
      </c>
      <c r="O72" s="406">
        <f>$F72*N72</f>
        <v>0</v>
      </c>
      <c r="P72" s="406">
        <f>O72/1000000</f>
        <v>0</v>
      </c>
      <c r="Q72" s="754"/>
    </row>
    <row r="73" spans="1:17" ht="21" customHeight="1">
      <c r="A73" s="326"/>
      <c r="B73" s="391" t="s">
        <v>181</v>
      </c>
      <c r="C73" s="390"/>
      <c r="D73" s="151"/>
      <c r="E73" s="151"/>
      <c r="F73" s="401"/>
      <c r="G73" s="605"/>
      <c r="H73" s="610"/>
      <c r="I73" s="406"/>
      <c r="J73" s="406"/>
      <c r="K73" s="406"/>
      <c r="L73" s="412"/>
      <c r="M73" s="406"/>
      <c r="N73" s="406"/>
      <c r="O73" s="406"/>
      <c r="P73" s="406"/>
      <c r="Q73" s="722"/>
    </row>
    <row r="74" spans="1:17" s="748" customFormat="1" ht="21" customHeight="1">
      <c r="A74" s="326">
        <v>49</v>
      </c>
      <c r="B74" s="389" t="s">
        <v>38</v>
      </c>
      <c r="C74" s="390">
        <v>4864990</v>
      </c>
      <c r="D74" s="151" t="s">
        <v>12</v>
      </c>
      <c r="E74" s="115" t="s">
        <v>354</v>
      </c>
      <c r="F74" s="401">
        <v>-1000</v>
      </c>
      <c r="G74" s="441">
        <v>29860</v>
      </c>
      <c r="H74" s="442">
        <v>30045</v>
      </c>
      <c r="I74" s="406">
        <f>G74-H74</f>
        <v>-185</v>
      </c>
      <c r="J74" s="406">
        <f t="shared" si="2"/>
        <v>185000</v>
      </c>
      <c r="K74" s="406">
        <f t="shared" si="3"/>
        <v>0.185</v>
      </c>
      <c r="L74" s="441">
        <v>973856</v>
      </c>
      <c r="M74" s="442">
        <v>973859</v>
      </c>
      <c r="N74" s="406">
        <f>L74-M74</f>
        <v>-3</v>
      </c>
      <c r="O74" s="406">
        <f t="shared" si="4"/>
        <v>3000</v>
      </c>
      <c r="P74" s="406">
        <f t="shared" si="5"/>
        <v>0.003</v>
      </c>
      <c r="Q74" s="722"/>
    </row>
    <row r="75" spans="1:17" s="748" customFormat="1" ht="21" customHeight="1">
      <c r="A75" s="326">
        <v>50</v>
      </c>
      <c r="B75" s="389" t="s">
        <v>182</v>
      </c>
      <c r="C75" s="390">
        <v>4864991</v>
      </c>
      <c r="D75" s="151" t="s">
        <v>12</v>
      </c>
      <c r="E75" s="115" t="s">
        <v>354</v>
      </c>
      <c r="F75" s="401">
        <v>-1000</v>
      </c>
      <c r="G75" s="441">
        <v>16673</v>
      </c>
      <c r="H75" s="442">
        <v>15509</v>
      </c>
      <c r="I75" s="406">
        <f>G75-H75</f>
        <v>1164</v>
      </c>
      <c r="J75" s="406">
        <f t="shared" si="2"/>
        <v>-1164000</v>
      </c>
      <c r="K75" s="406">
        <f t="shared" si="3"/>
        <v>-1.164</v>
      </c>
      <c r="L75" s="441">
        <v>989207</v>
      </c>
      <c r="M75" s="442">
        <v>989220</v>
      </c>
      <c r="N75" s="406">
        <f>L75-M75</f>
        <v>-13</v>
      </c>
      <c r="O75" s="406">
        <f t="shared" si="4"/>
        <v>13000</v>
      </c>
      <c r="P75" s="406">
        <f t="shared" si="5"/>
        <v>0.013</v>
      </c>
      <c r="Q75" s="722"/>
    </row>
    <row r="76" spans="1:17" ht="21" customHeight="1">
      <c r="A76" s="326"/>
      <c r="B76" s="396" t="s">
        <v>28</v>
      </c>
      <c r="C76" s="357"/>
      <c r="D76" s="64"/>
      <c r="E76" s="64"/>
      <c r="F76" s="401"/>
      <c r="G76" s="605"/>
      <c r="H76" s="604"/>
      <c r="I76" s="408"/>
      <c r="J76" s="408"/>
      <c r="K76" s="408"/>
      <c r="L76" s="409"/>
      <c r="M76" s="408"/>
      <c r="N76" s="408"/>
      <c r="O76" s="408"/>
      <c r="P76" s="408"/>
      <c r="Q76" s="180"/>
    </row>
    <row r="77" spans="1:17" ht="21" customHeight="1">
      <c r="A77" s="326">
        <v>51</v>
      </c>
      <c r="B77" s="107" t="s">
        <v>83</v>
      </c>
      <c r="C77" s="357">
        <v>4865092</v>
      </c>
      <c r="D77" s="64" t="s">
        <v>12</v>
      </c>
      <c r="E77" s="115" t="s">
        <v>354</v>
      </c>
      <c r="F77" s="401">
        <v>100</v>
      </c>
      <c r="G77" s="438">
        <v>20643</v>
      </c>
      <c r="H77" s="439">
        <v>19804</v>
      </c>
      <c r="I77" s="408">
        <f>G77-H77</f>
        <v>839</v>
      </c>
      <c r="J77" s="408">
        <f t="shared" si="2"/>
        <v>83900</v>
      </c>
      <c r="K77" s="408">
        <f t="shared" si="3"/>
        <v>0.0839</v>
      </c>
      <c r="L77" s="438">
        <v>16191</v>
      </c>
      <c r="M77" s="439">
        <v>16158</v>
      </c>
      <c r="N77" s="408">
        <f>L77-M77</f>
        <v>33</v>
      </c>
      <c r="O77" s="408">
        <f t="shared" si="4"/>
        <v>3300</v>
      </c>
      <c r="P77" s="408">
        <f t="shared" si="5"/>
        <v>0.0033</v>
      </c>
      <c r="Q77" s="180"/>
    </row>
    <row r="78" spans="1:17" ht="21" customHeight="1">
      <c r="A78" s="326"/>
      <c r="B78" s="391" t="s">
        <v>49</v>
      </c>
      <c r="C78" s="390"/>
      <c r="D78" s="151"/>
      <c r="E78" s="151"/>
      <c r="F78" s="401"/>
      <c r="G78" s="605"/>
      <c r="H78" s="604"/>
      <c r="I78" s="408"/>
      <c r="J78" s="408"/>
      <c r="K78" s="408"/>
      <c r="L78" s="409"/>
      <c r="M78" s="408"/>
      <c r="N78" s="408"/>
      <c r="O78" s="408"/>
      <c r="P78" s="408"/>
      <c r="Q78" s="180"/>
    </row>
    <row r="79" spans="1:17" s="713" customFormat="1" ht="21" customHeight="1">
      <c r="A79" s="326">
        <v>52</v>
      </c>
      <c r="B79" s="389" t="s">
        <v>355</v>
      </c>
      <c r="C79" s="390">
        <v>4864898</v>
      </c>
      <c r="D79" s="151" t="s">
        <v>12</v>
      </c>
      <c r="E79" s="115" t="s">
        <v>354</v>
      </c>
      <c r="F79" s="401">
        <v>100</v>
      </c>
      <c r="G79" s="441">
        <v>9630</v>
      </c>
      <c r="H79" s="442">
        <v>9889</v>
      </c>
      <c r="I79" s="406">
        <f>G79-H79</f>
        <v>-259</v>
      </c>
      <c r="J79" s="406">
        <f t="shared" si="2"/>
        <v>-25900</v>
      </c>
      <c r="K79" s="406">
        <f t="shared" si="3"/>
        <v>-0.0259</v>
      </c>
      <c r="L79" s="441">
        <v>61395</v>
      </c>
      <c r="M79" s="442">
        <v>61395</v>
      </c>
      <c r="N79" s="406">
        <f>L79-M79</f>
        <v>0</v>
      </c>
      <c r="O79" s="406">
        <f t="shared" si="4"/>
        <v>0</v>
      </c>
      <c r="P79" s="406">
        <f t="shared" si="5"/>
        <v>0</v>
      </c>
      <c r="Q79" s="726"/>
    </row>
    <row r="80" spans="1:17" ht="21" customHeight="1">
      <c r="A80" s="397"/>
      <c r="B80" s="396" t="s">
        <v>316</v>
      </c>
      <c r="C80" s="390"/>
      <c r="D80" s="151"/>
      <c r="E80" s="151"/>
      <c r="F80" s="401"/>
      <c r="G80" s="605"/>
      <c r="H80" s="604"/>
      <c r="I80" s="408"/>
      <c r="J80" s="408"/>
      <c r="K80" s="408"/>
      <c r="L80" s="409"/>
      <c r="M80" s="408"/>
      <c r="N80" s="408"/>
      <c r="O80" s="408"/>
      <c r="P80" s="408"/>
      <c r="Q80" s="180"/>
    </row>
    <row r="81" spans="1:17" ht="21" customHeight="1">
      <c r="A81" s="326">
        <v>53</v>
      </c>
      <c r="B81" s="529" t="s">
        <v>358</v>
      </c>
      <c r="C81" s="390">
        <v>4865174</v>
      </c>
      <c r="D81" s="115" t="s">
        <v>12</v>
      </c>
      <c r="E81" s="115" t="s">
        <v>354</v>
      </c>
      <c r="F81" s="401">
        <v>1000</v>
      </c>
      <c r="G81" s="441">
        <v>0</v>
      </c>
      <c r="H81" s="442">
        <v>0</v>
      </c>
      <c r="I81" s="406">
        <f>G81-H81</f>
        <v>0</v>
      </c>
      <c r="J81" s="406">
        <f t="shared" si="2"/>
        <v>0</v>
      </c>
      <c r="K81" s="406">
        <f t="shared" si="3"/>
        <v>0</v>
      </c>
      <c r="L81" s="441">
        <v>0</v>
      </c>
      <c r="M81" s="442">
        <v>0</v>
      </c>
      <c r="N81" s="406">
        <f>L81-M81</f>
        <v>0</v>
      </c>
      <c r="O81" s="406">
        <f t="shared" si="4"/>
        <v>0</v>
      </c>
      <c r="P81" s="406">
        <f t="shared" si="5"/>
        <v>0</v>
      </c>
      <c r="Q81" s="566"/>
    </row>
    <row r="82" spans="1:17" ht="21" customHeight="1">
      <c r="A82" s="326"/>
      <c r="B82" s="396" t="s">
        <v>37</v>
      </c>
      <c r="C82" s="432"/>
      <c r="D82" s="458"/>
      <c r="E82" s="422"/>
      <c r="F82" s="432"/>
      <c r="G82" s="603"/>
      <c r="H82" s="604"/>
      <c r="I82" s="439"/>
      <c r="J82" s="439"/>
      <c r="K82" s="440"/>
      <c r="L82" s="438"/>
      <c r="M82" s="439"/>
      <c r="N82" s="439"/>
      <c r="O82" s="439"/>
      <c r="P82" s="440"/>
      <c r="Q82" s="180"/>
    </row>
    <row r="83" spans="1:17" ht="21" customHeight="1">
      <c r="A83" s="326">
        <v>54</v>
      </c>
      <c r="B83" s="529" t="s">
        <v>370</v>
      </c>
      <c r="C83" s="432">
        <v>4864961</v>
      </c>
      <c r="D83" s="457" t="s">
        <v>12</v>
      </c>
      <c r="E83" s="422" t="s">
        <v>354</v>
      </c>
      <c r="F83" s="432">
        <v>1000</v>
      </c>
      <c r="G83" s="438">
        <v>920764</v>
      </c>
      <c r="H83" s="439">
        <v>923911</v>
      </c>
      <c r="I83" s="439">
        <f>G83-H83</f>
        <v>-3147</v>
      </c>
      <c r="J83" s="439">
        <f>$F83*I83</f>
        <v>-3147000</v>
      </c>
      <c r="K83" s="440">
        <f>J83/1000000</f>
        <v>-3.147</v>
      </c>
      <c r="L83" s="438">
        <v>991947</v>
      </c>
      <c r="M83" s="439">
        <v>991947</v>
      </c>
      <c r="N83" s="439">
        <f>L83-M83</f>
        <v>0</v>
      </c>
      <c r="O83" s="439">
        <f>$F83*N83</f>
        <v>0</v>
      </c>
      <c r="P83" s="440">
        <f>O83/1000000</f>
        <v>0</v>
      </c>
      <c r="Q83" s="180"/>
    </row>
    <row r="84" spans="1:17" ht="21" customHeight="1">
      <c r="A84" s="326"/>
      <c r="B84" s="396" t="s">
        <v>193</v>
      </c>
      <c r="C84" s="432"/>
      <c r="D84" s="457"/>
      <c r="E84" s="422"/>
      <c r="F84" s="432"/>
      <c r="G84" s="611"/>
      <c r="H84" s="610"/>
      <c r="I84" s="439"/>
      <c r="J84" s="439"/>
      <c r="K84" s="439"/>
      <c r="L84" s="441"/>
      <c r="M84" s="442"/>
      <c r="N84" s="439"/>
      <c r="O84" s="439"/>
      <c r="P84" s="439"/>
      <c r="Q84" s="180"/>
    </row>
    <row r="85" spans="1:17" s="713" customFormat="1" ht="21" customHeight="1">
      <c r="A85" s="326">
        <v>55</v>
      </c>
      <c r="B85" s="389" t="s">
        <v>372</v>
      </c>
      <c r="C85" s="432">
        <v>4902555</v>
      </c>
      <c r="D85" s="457" t="s">
        <v>12</v>
      </c>
      <c r="E85" s="422" t="s">
        <v>354</v>
      </c>
      <c r="F85" s="432">
        <v>75</v>
      </c>
      <c r="G85" s="441">
        <v>1329</v>
      </c>
      <c r="H85" s="442">
        <v>1157</v>
      </c>
      <c r="I85" s="442">
        <f>G85-H85</f>
        <v>172</v>
      </c>
      <c r="J85" s="442">
        <f>$F85*I85</f>
        <v>12900</v>
      </c>
      <c r="K85" s="447">
        <f>J85/1000000</f>
        <v>0.0129</v>
      </c>
      <c r="L85" s="441">
        <v>2135</v>
      </c>
      <c r="M85" s="442">
        <v>1976</v>
      </c>
      <c r="N85" s="442">
        <f>L85-M85</f>
        <v>159</v>
      </c>
      <c r="O85" s="442">
        <f>$F85*N85</f>
        <v>11925</v>
      </c>
      <c r="P85" s="447">
        <f>O85/1000000</f>
        <v>0.011925</v>
      </c>
      <c r="Q85" s="754"/>
    </row>
    <row r="86" spans="1:17" ht="21" customHeight="1">
      <c r="A86" s="326">
        <v>56</v>
      </c>
      <c r="B86" s="389" t="s">
        <v>373</v>
      </c>
      <c r="C86" s="432">
        <v>4902587</v>
      </c>
      <c r="D86" s="457" t="s">
        <v>12</v>
      </c>
      <c r="E86" s="422" t="s">
        <v>354</v>
      </c>
      <c r="F86" s="432">
        <v>100</v>
      </c>
      <c r="G86" s="438">
        <v>12545</v>
      </c>
      <c r="H86" s="439">
        <v>12378</v>
      </c>
      <c r="I86" s="439">
        <f>G86-H86</f>
        <v>167</v>
      </c>
      <c r="J86" s="439">
        <f>$F86*I86</f>
        <v>16700</v>
      </c>
      <c r="K86" s="440">
        <f>J86/1000000</f>
        <v>0.0167</v>
      </c>
      <c r="L86" s="438">
        <v>26739</v>
      </c>
      <c r="M86" s="439">
        <v>26587</v>
      </c>
      <c r="N86" s="439">
        <f>L86-M86</f>
        <v>152</v>
      </c>
      <c r="O86" s="439">
        <f>$F86*N86</f>
        <v>15200</v>
      </c>
      <c r="P86" s="440">
        <f>O86/1000000</f>
        <v>0.0152</v>
      </c>
      <c r="Q86" s="180"/>
    </row>
    <row r="87" spans="1:17" ht="21" customHeight="1" thickBot="1">
      <c r="A87" s="116"/>
      <c r="B87" s="316"/>
      <c r="C87" s="233"/>
      <c r="D87" s="314"/>
      <c r="E87" s="314"/>
      <c r="F87" s="402"/>
      <c r="G87" s="420"/>
      <c r="H87" s="417"/>
      <c r="I87" s="418"/>
      <c r="J87" s="418"/>
      <c r="K87" s="418"/>
      <c r="L87" s="421"/>
      <c r="M87" s="418"/>
      <c r="N87" s="418"/>
      <c r="O87" s="418"/>
      <c r="P87" s="418"/>
      <c r="Q87" s="181"/>
    </row>
    <row r="88" spans="3:16" ht="17.25" thickTop="1">
      <c r="C88" s="93"/>
      <c r="D88" s="93"/>
      <c r="E88" s="93"/>
      <c r="F88" s="403"/>
      <c r="L88" s="18"/>
      <c r="M88" s="18"/>
      <c r="N88" s="18"/>
      <c r="O88" s="18"/>
      <c r="P88" s="18"/>
    </row>
    <row r="89" spans="1:16" ht="28.5" customHeight="1">
      <c r="A89" s="227" t="s">
        <v>320</v>
      </c>
      <c r="C89" s="67"/>
      <c r="D89" s="93"/>
      <c r="E89" s="93"/>
      <c r="F89" s="403"/>
      <c r="K89" s="232">
        <f>SUM(K8:K87)</f>
        <v>7.702617816000002</v>
      </c>
      <c r="L89" s="94"/>
      <c r="M89" s="94"/>
      <c r="N89" s="94"/>
      <c r="O89" s="94"/>
      <c r="P89" s="232">
        <f>SUM(P8:P87)</f>
        <v>7.038283054</v>
      </c>
    </row>
    <row r="90" spans="3:16" ht="16.5">
      <c r="C90" s="93"/>
      <c r="D90" s="93"/>
      <c r="E90" s="93"/>
      <c r="F90" s="403"/>
      <c r="L90" s="18"/>
      <c r="M90" s="18"/>
      <c r="N90" s="18"/>
      <c r="O90" s="18"/>
      <c r="P90" s="18"/>
    </row>
    <row r="91" spans="1:17" ht="24" thickBot="1">
      <c r="A91" s="521" t="s">
        <v>199</v>
      </c>
      <c r="C91" s="93"/>
      <c r="D91" s="93"/>
      <c r="E91" s="93"/>
      <c r="F91" s="403"/>
      <c r="G91" s="19"/>
      <c r="H91" s="19"/>
      <c r="I91" s="56" t="s">
        <v>406</v>
      </c>
      <c r="J91" s="19"/>
      <c r="K91" s="19"/>
      <c r="L91" s="21"/>
      <c r="M91" s="21"/>
      <c r="N91" s="56" t="s">
        <v>407</v>
      </c>
      <c r="O91" s="21"/>
      <c r="P91" s="21"/>
      <c r="Q91" s="530" t="str">
        <f>NDPL!$Q$1</f>
        <v>APRIL-2015</v>
      </c>
    </row>
    <row r="92" spans="1:17" ht="39.75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404" t="s">
        <v>10</v>
      </c>
      <c r="G92" s="41" t="str">
        <f>NDPL!G5</f>
        <v>FINAL READING 01/05/2015</v>
      </c>
      <c r="H92" s="39" t="str">
        <f>NDPL!H5</f>
        <v>INTIAL READING 01/04/2015</v>
      </c>
      <c r="I92" s="39" t="s">
        <v>4</v>
      </c>
      <c r="J92" s="39" t="s">
        <v>5</v>
      </c>
      <c r="K92" s="39" t="s">
        <v>6</v>
      </c>
      <c r="L92" s="41" t="str">
        <f>NDPL!G5</f>
        <v>FINAL READING 01/05/2015</v>
      </c>
      <c r="M92" s="39" t="str">
        <f>NDPL!H5</f>
        <v>INTIAL READING 01/04/2015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3:16" ht="18" thickBot="1" thickTop="1">
      <c r="C93" s="93"/>
      <c r="D93" s="93"/>
      <c r="E93" s="93"/>
      <c r="F93" s="403"/>
      <c r="L93" s="18"/>
      <c r="M93" s="18"/>
      <c r="N93" s="18"/>
      <c r="O93" s="18"/>
      <c r="P93" s="18"/>
    </row>
    <row r="94" spans="1:17" ht="18" customHeight="1" thickTop="1">
      <c r="A94" s="466"/>
      <c r="B94" s="467" t="s">
        <v>183</v>
      </c>
      <c r="C94" s="413"/>
      <c r="D94" s="112"/>
      <c r="E94" s="112"/>
      <c r="F94" s="405"/>
      <c r="G94" s="63"/>
      <c r="H94" s="25"/>
      <c r="I94" s="25"/>
      <c r="J94" s="25"/>
      <c r="K94" s="35"/>
      <c r="L94" s="102"/>
      <c r="M94" s="26"/>
      <c r="N94" s="26"/>
      <c r="O94" s="26"/>
      <c r="P94" s="27"/>
      <c r="Q94" s="179"/>
    </row>
    <row r="95" spans="1:17" ht="18">
      <c r="A95" s="412">
        <v>1</v>
      </c>
      <c r="B95" s="468" t="s">
        <v>184</v>
      </c>
      <c r="C95" s="432">
        <v>4865143</v>
      </c>
      <c r="D95" s="151" t="s">
        <v>12</v>
      </c>
      <c r="E95" s="115" t="s">
        <v>354</v>
      </c>
      <c r="F95" s="406">
        <v>-100</v>
      </c>
      <c r="G95" s="438">
        <v>69179</v>
      </c>
      <c r="H95" s="439">
        <v>63227</v>
      </c>
      <c r="I95" s="379">
        <f>G95-H95</f>
        <v>5952</v>
      </c>
      <c r="J95" s="379">
        <f>$F95*I95</f>
        <v>-595200</v>
      </c>
      <c r="K95" s="379">
        <f aca="true" t="shared" si="8" ref="K95:K143">J95/1000000</f>
        <v>-0.5952</v>
      </c>
      <c r="L95" s="438">
        <v>909272</v>
      </c>
      <c r="M95" s="439">
        <v>909272</v>
      </c>
      <c r="N95" s="379">
        <f>L95-M95</f>
        <v>0</v>
      </c>
      <c r="O95" s="379">
        <f>$F95*N95</f>
        <v>0</v>
      </c>
      <c r="P95" s="379">
        <f aca="true" t="shared" si="9" ref="P95:P143">O95/1000000</f>
        <v>0</v>
      </c>
      <c r="Q95" s="569"/>
    </row>
    <row r="96" spans="1:17" ht="18" customHeight="1">
      <c r="A96" s="412"/>
      <c r="B96" s="469" t="s">
        <v>43</v>
      </c>
      <c r="C96" s="432"/>
      <c r="D96" s="151"/>
      <c r="E96" s="151"/>
      <c r="F96" s="406"/>
      <c r="G96" s="605"/>
      <c r="H96" s="604"/>
      <c r="I96" s="379"/>
      <c r="J96" s="379"/>
      <c r="K96" s="379"/>
      <c r="L96" s="332"/>
      <c r="M96" s="379"/>
      <c r="N96" s="379"/>
      <c r="O96" s="379"/>
      <c r="P96" s="379"/>
      <c r="Q96" s="398"/>
    </row>
    <row r="97" spans="1:17" ht="18" customHeight="1">
      <c r="A97" s="412"/>
      <c r="B97" s="469" t="s">
        <v>121</v>
      </c>
      <c r="C97" s="432"/>
      <c r="D97" s="151"/>
      <c r="E97" s="151"/>
      <c r="F97" s="406"/>
      <c r="G97" s="605"/>
      <c r="H97" s="604"/>
      <c r="I97" s="379"/>
      <c r="J97" s="379"/>
      <c r="K97" s="379"/>
      <c r="L97" s="332"/>
      <c r="M97" s="379"/>
      <c r="N97" s="379"/>
      <c r="O97" s="379"/>
      <c r="P97" s="379"/>
      <c r="Q97" s="398"/>
    </row>
    <row r="98" spans="1:17" ht="18" customHeight="1">
      <c r="A98" s="412">
        <v>2</v>
      </c>
      <c r="B98" s="468" t="s">
        <v>122</v>
      </c>
      <c r="C98" s="432">
        <v>4865134</v>
      </c>
      <c r="D98" s="151" t="s">
        <v>12</v>
      </c>
      <c r="E98" s="115" t="s">
        <v>354</v>
      </c>
      <c r="F98" s="406">
        <v>-100</v>
      </c>
      <c r="G98" s="438">
        <v>98167</v>
      </c>
      <c r="H98" s="439">
        <v>98210</v>
      </c>
      <c r="I98" s="379">
        <f>G98-H98</f>
        <v>-43</v>
      </c>
      <c r="J98" s="379">
        <f aca="true" t="shared" si="10" ref="J98:J143">$F98*I98</f>
        <v>4300</v>
      </c>
      <c r="K98" s="379">
        <f t="shared" si="8"/>
        <v>0.0043</v>
      </c>
      <c r="L98" s="438">
        <v>1585</v>
      </c>
      <c r="M98" s="439">
        <v>1595</v>
      </c>
      <c r="N98" s="379">
        <f>L98-M98</f>
        <v>-10</v>
      </c>
      <c r="O98" s="379">
        <f aca="true" t="shared" si="11" ref="O98:O143">$F98*N98</f>
        <v>1000</v>
      </c>
      <c r="P98" s="379">
        <f t="shared" si="9"/>
        <v>0.001</v>
      </c>
      <c r="Q98" s="398"/>
    </row>
    <row r="99" spans="1:17" ht="18" customHeight="1">
      <c r="A99" s="412">
        <v>3</v>
      </c>
      <c r="B99" s="410" t="s">
        <v>123</v>
      </c>
      <c r="C99" s="432">
        <v>4865135</v>
      </c>
      <c r="D99" s="103" t="s">
        <v>12</v>
      </c>
      <c r="E99" s="115" t="s">
        <v>354</v>
      </c>
      <c r="F99" s="406">
        <v>-100</v>
      </c>
      <c r="G99" s="438">
        <v>148875</v>
      </c>
      <c r="H99" s="439">
        <v>150042</v>
      </c>
      <c r="I99" s="379">
        <f>G99-H99</f>
        <v>-1167</v>
      </c>
      <c r="J99" s="379">
        <f t="shared" si="10"/>
        <v>116700</v>
      </c>
      <c r="K99" s="379">
        <f t="shared" si="8"/>
        <v>0.1167</v>
      </c>
      <c r="L99" s="438">
        <v>4469</v>
      </c>
      <c r="M99" s="439">
        <v>4530</v>
      </c>
      <c r="N99" s="379">
        <f>L99-M99</f>
        <v>-61</v>
      </c>
      <c r="O99" s="379">
        <f t="shared" si="11"/>
        <v>6100</v>
      </c>
      <c r="P99" s="379">
        <f t="shared" si="9"/>
        <v>0.0061</v>
      </c>
      <c r="Q99" s="398"/>
    </row>
    <row r="100" spans="1:17" ht="18" customHeight="1">
      <c r="A100" s="412">
        <v>4</v>
      </c>
      <c r="B100" s="468" t="s">
        <v>185</v>
      </c>
      <c r="C100" s="432">
        <v>4864804</v>
      </c>
      <c r="D100" s="151" t="s">
        <v>12</v>
      </c>
      <c r="E100" s="115" t="s">
        <v>354</v>
      </c>
      <c r="F100" s="406">
        <v>-100</v>
      </c>
      <c r="G100" s="438">
        <v>995207</v>
      </c>
      <c r="H100" s="439">
        <v>995207</v>
      </c>
      <c r="I100" s="379">
        <f>G100-H100</f>
        <v>0</v>
      </c>
      <c r="J100" s="379">
        <f t="shared" si="10"/>
        <v>0</v>
      </c>
      <c r="K100" s="379">
        <f t="shared" si="8"/>
        <v>0</v>
      </c>
      <c r="L100" s="438">
        <v>999945</v>
      </c>
      <c r="M100" s="439">
        <v>999945</v>
      </c>
      <c r="N100" s="379">
        <f>L100-M100</f>
        <v>0</v>
      </c>
      <c r="O100" s="379">
        <f t="shared" si="11"/>
        <v>0</v>
      </c>
      <c r="P100" s="379">
        <f t="shared" si="9"/>
        <v>0</v>
      </c>
      <c r="Q100" s="398"/>
    </row>
    <row r="101" spans="1:17" ht="18" customHeight="1">
      <c r="A101" s="412">
        <v>5</v>
      </c>
      <c r="B101" s="468" t="s">
        <v>186</v>
      </c>
      <c r="C101" s="432">
        <v>4865163</v>
      </c>
      <c r="D101" s="151" t="s">
        <v>12</v>
      </c>
      <c r="E101" s="115" t="s">
        <v>354</v>
      </c>
      <c r="F101" s="406">
        <v>-100</v>
      </c>
      <c r="G101" s="438">
        <v>996191</v>
      </c>
      <c r="H101" s="439">
        <v>996209</v>
      </c>
      <c r="I101" s="379">
        <f>G101-H101</f>
        <v>-18</v>
      </c>
      <c r="J101" s="379">
        <f t="shared" si="10"/>
        <v>1800</v>
      </c>
      <c r="K101" s="379">
        <f t="shared" si="8"/>
        <v>0.0018</v>
      </c>
      <c r="L101" s="438">
        <v>999910</v>
      </c>
      <c r="M101" s="439">
        <v>999911</v>
      </c>
      <c r="N101" s="379">
        <f>L101-M101</f>
        <v>-1</v>
      </c>
      <c r="O101" s="379">
        <f t="shared" si="11"/>
        <v>100</v>
      </c>
      <c r="P101" s="379">
        <f t="shared" si="9"/>
        <v>0.0001</v>
      </c>
      <c r="Q101" s="398"/>
    </row>
    <row r="102" spans="1:17" ht="18" customHeight="1">
      <c r="A102" s="412"/>
      <c r="B102" s="470" t="s">
        <v>187</v>
      </c>
      <c r="C102" s="432"/>
      <c r="D102" s="103"/>
      <c r="E102" s="103"/>
      <c r="F102" s="406"/>
      <c r="G102" s="605"/>
      <c r="H102" s="604"/>
      <c r="I102" s="379"/>
      <c r="J102" s="379"/>
      <c r="K102" s="379"/>
      <c r="L102" s="332"/>
      <c r="M102" s="379"/>
      <c r="N102" s="379"/>
      <c r="O102" s="379"/>
      <c r="P102" s="379"/>
      <c r="Q102" s="398"/>
    </row>
    <row r="103" spans="1:17" ht="18" customHeight="1">
      <c r="A103" s="412"/>
      <c r="B103" s="470" t="s">
        <v>112</v>
      </c>
      <c r="C103" s="432"/>
      <c r="D103" s="103"/>
      <c r="E103" s="103"/>
      <c r="F103" s="406"/>
      <c r="G103" s="605"/>
      <c r="H103" s="604"/>
      <c r="I103" s="379"/>
      <c r="J103" s="379"/>
      <c r="K103" s="379"/>
      <c r="L103" s="332"/>
      <c r="M103" s="379"/>
      <c r="N103" s="379"/>
      <c r="O103" s="379"/>
      <c r="P103" s="379"/>
      <c r="Q103" s="398"/>
    </row>
    <row r="104" spans="1:17" s="90" customFormat="1" ht="18">
      <c r="A104" s="675">
        <v>6</v>
      </c>
      <c r="B104" s="676" t="s">
        <v>409</v>
      </c>
      <c r="C104" s="677">
        <v>4864845</v>
      </c>
      <c r="D104" s="193" t="s">
        <v>12</v>
      </c>
      <c r="E104" s="194" t="s">
        <v>354</v>
      </c>
      <c r="F104" s="678">
        <v>-1000</v>
      </c>
      <c r="G104" s="689">
        <v>4154</v>
      </c>
      <c r="H104" s="690">
        <v>3834</v>
      </c>
      <c r="I104" s="710">
        <f>G104-H104</f>
        <v>320</v>
      </c>
      <c r="J104" s="710">
        <f t="shared" si="10"/>
        <v>-320000</v>
      </c>
      <c r="K104" s="710">
        <f t="shared" si="8"/>
        <v>-0.32</v>
      </c>
      <c r="L104" s="689">
        <v>73763</v>
      </c>
      <c r="M104" s="690">
        <v>73763</v>
      </c>
      <c r="N104" s="710">
        <f>L104-M104</f>
        <v>0</v>
      </c>
      <c r="O104" s="710">
        <f t="shared" si="11"/>
        <v>0</v>
      </c>
      <c r="P104" s="710">
        <f t="shared" si="9"/>
        <v>0</v>
      </c>
      <c r="Q104" s="711"/>
    </row>
    <row r="105" spans="1:17" ht="18">
      <c r="A105" s="412">
        <v>7</v>
      </c>
      <c r="B105" s="468" t="s">
        <v>188</v>
      </c>
      <c r="C105" s="432">
        <v>4864862</v>
      </c>
      <c r="D105" s="151" t="s">
        <v>12</v>
      </c>
      <c r="E105" s="115" t="s">
        <v>354</v>
      </c>
      <c r="F105" s="406">
        <v>-1000</v>
      </c>
      <c r="G105" s="441">
        <v>14977</v>
      </c>
      <c r="H105" s="442">
        <v>14615</v>
      </c>
      <c r="I105" s="355">
        <f>G105-H105</f>
        <v>362</v>
      </c>
      <c r="J105" s="355">
        <f t="shared" si="10"/>
        <v>-362000</v>
      </c>
      <c r="K105" s="355">
        <f t="shared" si="8"/>
        <v>-0.362</v>
      </c>
      <c r="L105" s="441">
        <v>171</v>
      </c>
      <c r="M105" s="442">
        <v>170</v>
      </c>
      <c r="N105" s="355">
        <f>L105-M105</f>
        <v>1</v>
      </c>
      <c r="O105" s="355">
        <f t="shared" si="11"/>
        <v>-1000</v>
      </c>
      <c r="P105" s="355">
        <f t="shared" si="9"/>
        <v>-0.001</v>
      </c>
      <c r="Q105" s="717"/>
    </row>
    <row r="106" spans="1:17" ht="18" customHeight="1">
      <c r="A106" s="412">
        <v>8</v>
      </c>
      <c r="B106" s="468" t="s">
        <v>189</v>
      </c>
      <c r="C106" s="432">
        <v>4865142</v>
      </c>
      <c r="D106" s="151" t="s">
        <v>12</v>
      </c>
      <c r="E106" s="115" t="s">
        <v>354</v>
      </c>
      <c r="F106" s="406">
        <v>-500</v>
      </c>
      <c r="G106" s="438">
        <v>905636</v>
      </c>
      <c r="H106" s="439">
        <v>905721</v>
      </c>
      <c r="I106" s="379">
        <f>G106-H106</f>
        <v>-85</v>
      </c>
      <c r="J106" s="379">
        <f t="shared" si="10"/>
        <v>42500</v>
      </c>
      <c r="K106" s="379">
        <f t="shared" si="8"/>
        <v>0.0425</v>
      </c>
      <c r="L106" s="438">
        <v>54662</v>
      </c>
      <c r="M106" s="439">
        <v>54663</v>
      </c>
      <c r="N106" s="379">
        <f>L106-M106</f>
        <v>-1</v>
      </c>
      <c r="O106" s="379">
        <f t="shared" si="11"/>
        <v>500</v>
      </c>
      <c r="P106" s="379">
        <f t="shared" si="9"/>
        <v>0.0005</v>
      </c>
      <c r="Q106" s="398"/>
    </row>
    <row r="107" spans="1:17" s="713" customFormat="1" ht="18" customHeight="1">
      <c r="A107" s="412">
        <v>9</v>
      </c>
      <c r="B107" s="468" t="s">
        <v>418</v>
      </c>
      <c r="C107" s="432">
        <v>5128435</v>
      </c>
      <c r="D107" s="151" t="s">
        <v>12</v>
      </c>
      <c r="E107" s="115" t="s">
        <v>354</v>
      </c>
      <c r="F107" s="406">
        <v>-400</v>
      </c>
      <c r="G107" s="441">
        <v>2201</v>
      </c>
      <c r="H107" s="442">
        <v>3650</v>
      </c>
      <c r="I107" s="355">
        <f>G107-H107</f>
        <v>-1449</v>
      </c>
      <c r="J107" s="355">
        <f>$F107*I107</f>
        <v>579600</v>
      </c>
      <c r="K107" s="355">
        <f>J107/1000000</f>
        <v>0.5796</v>
      </c>
      <c r="L107" s="441">
        <v>3079</v>
      </c>
      <c r="M107" s="442">
        <v>3081</v>
      </c>
      <c r="N107" s="355">
        <f>L107-M107</f>
        <v>-2</v>
      </c>
      <c r="O107" s="355">
        <f>$F107*N107</f>
        <v>800</v>
      </c>
      <c r="P107" s="355">
        <f>O107/1000000</f>
        <v>0.0008</v>
      </c>
      <c r="Q107" s="716"/>
    </row>
    <row r="108" spans="1:17" ht="18" customHeight="1">
      <c r="A108" s="412"/>
      <c r="B108" s="469" t="s">
        <v>112</v>
      </c>
      <c r="C108" s="432"/>
      <c r="D108" s="151"/>
      <c r="E108" s="151"/>
      <c r="F108" s="406"/>
      <c r="G108" s="605"/>
      <c r="H108" s="604"/>
      <c r="I108" s="379"/>
      <c r="J108" s="379"/>
      <c r="K108" s="379"/>
      <c r="L108" s="332"/>
      <c r="M108" s="379"/>
      <c r="N108" s="379"/>
      <c r="O108" s="379"/>
      <c r="P108" s="379"/>
      <c r="Q108" s="398"/>
    </row>
    <row r="109" spans="1:17" ht="18" customHeight="1">
      <c r="A109" s="412">
        <v>10</v>
      </c>
      <c r="B109" s="468" t="s">
        <v>190</v>
      </c>
      <c r="C109" s="432">
        <v>4865093</v>
      </c>
      <c r="D109" s="151" t="s">
        <v>12</v>
      </c>
      <c r="E109" s="115" t="s">
        <v>354</v>
      </c>
      <c r="F109" s="406">
        <v>-100</v>
      </c>
      <c r="G109" s="438">
        <v>75487</v>
      </c>
      <c r="H109" s="439">
        <v>75334</v>
      </c>
      <c r="I109" s="379">
        <f>G109-H109</f>
        <v>153</v>
      </c>
      <c r="J109" s="379">
        <f t="shared" si="10"/>
        <v>-15300</v>
      </c>
      <c r="K109" s="379">
        <f t="shared" si="8"/>
        <v>-0.0153</v>
      </c>
      <c r="L109" s="438">
        <v>65944</v>
      </c>
      <c r="M109" s="439">
        <v>65464</v>
      </c>
      <c r="N109" s="379">
        <f>L109-M109</f>
        <v>480</v>
      </c>
      <c r="O109" s="379">
        <f t="shared" si="11"/>
        <v>-48000</v>
      </c>
      <c r="P109" s="379">
        <f t="shared" si="9"/>
        <v>-0.048</v>
      </c>
      <c r="Q109" s="398"/>
    </row>
    <row r="110" spans="1:17" ht="18" customHeight="1">
      <c r="A110" s="412">
        <v>11</v>
      </c>
      <c r="B110" s="468" t="s">
        <v>191</v>
      </c>
      <c r="C110" s="432">
        <v>4865094</v>
      </c>
      <c r="D110" s="151" t="s">
        <v>12</v>
      </c>
      <c r="E110" s="115" t="s">
        <v>354</v>
      </c>
      <c r="F110" s="406">
        <v>-100</v>
      </c>
      <c r="G110" s="438">
        <v>78735</v>
      </c>
      <c r="H110" s="439">
        <v>76573</v>
      </c>
      <c r="I110" s="379">
        <f>G110-H110</f>
        <v>2162</v>
      </c>
      <c r="J110" s="379">
        <f t="shared" si="10"/>
        <v>-216200</v>
      </c>
      <c r="K110" s="379">
        <f t="shared" si="8"/>
        <v>-0.2162</v>
      </c>
      <c r="L110" s="438">
        <v>64030</v>
      </c>
      <c r="M110" s="439">
        <v>63756</v>
      </c>
      <c r="N110" s="379">
        <f>L110-M110</f>
        <v>274</v>
      </c>
      <c r="O110" s="379">
        <f t="shared" si="11"/>
        <v>-27400</v>
      </c>
      <c r="P110" s="379">
        <f t="shared" si="9"/>
        <v>-0.0274</v>
      </c>
      <c r="Q110" s="398"/>
    </row>
    <row r="111" spans="1:17" s="713" customFormat="1" ht="18">
      <c r="A111" s="675">
        <v>12</v>
      </c>
      <c r="B111" s="676" t="s">
        <v>192</v>
      </c>
      <c r="C111" s="677">
        <v>5269199</v>
      </c>
      <c r="D111" s="193" t="s">
        <v>12</v>
      </c>
      <c r="E111" s="194" t="s">
        <v>354</v>
      </c>
      <c r="F111" s="678">
        <v>-200</v>
      </c>
      <c r="G111" s="689">
        <v>8137</v>
      </c>
      <c r="H111" s="690">
        <v>6325</v>
      </c>
      <c r="I111" s="710">
        <f>G111-H111</f>
        <v>1812</v>
      </c>
      <c r="J111" s="710">
        <f>$F111*I111</f>
        <v>-362400</v>
      </c>
      <c r="K111" s="710">
        <f>J111/1000000</f>
        <v>-0.3624</v>
      </c>
      <c r="L111" s="689">
        <v>932</v>
      </c>
      <c r="M111" s="690">
        <v>11</v>
      </c>
      <c r="N111" s="710">
        <f>L111-M111</f>
        <v>921</v>
      </c>
      <c r="O111" s="710">
        <f>$F111*N111</f>
        <v>-184200</v>
      </c>
      <c r="P111" s="710">
        <f>O111/1000000</f>
        <v>-0.1842</v>
      </c>
      <c r="Q111" s="785"/>
    </row>
    <row r="112" spans="1:17" ht="18" customHeight="1">
      <c r="A112" s="412"/>
      <c r="B112" s="470" t="s">
        <v>187</v>
      </c>
      <c r="C112" s="432"/>
      <c r="D112" s="103"/>
      <c r="E112" s="103"/>
      <c r="F112" s="399"/>
      <c r="G112" s="605"/>
      <c r="H112" s="604"/>
      <c r="I112" s="379"/>
      <c r="J112" s="379"/>
      <c r="K112" s="379"/>
      <c r="L112" s="332"/>
      <c r="M112" s="379"/>
      <c r="N112" s="379"/>
      <c r="O112" s="379"/>
      <c r="P112" s="379"/>
      <c r="Q112" s="398"/>
    </row>
    <row r="113" spans="1:17" ht="18" customHeight="1">
      <c r="A113" s="412"/>
      <c r="B113" s="469" t="s">
        <v>193</v>
      </c>
      <c r="C113" s="432"/>
      <c r="D113" s="151"/>
      <c r="E113" s="151"/>
      <c r="F113" s="399"/>
      <c r="G113" s="605"/>
      <c r="H113" s="604"/>
      <c r="I113" s="379"/>
      <c r="J113" s="379"/>
      <c r="K113" s="379"/>
      <c r="L113" s="332"/>
      <c r="M113" s="379"/>
      <c r="N113" s="379"/>
      <c r="O113" s="379"/>
      <c r="P113" s="379"/>
      <c r="Q113" s="398"/>
    </row>
    <row r="114" spans="1:17" ht="18" customHeight="1">
      <c r="A114" s="412">
        <v>13</v>
      </c>
      <c r="B114" s="468" t="s">
        <v>408</v>
      </c>
      <c r="C114" s="432">
        <v>4864892</v>
      </c>
      <c r="D114" s="151" t="s">
        <v>12</v>
      </c>
      <c r="E114" s="115" t="s">
        <v>354</v>
      </c>
      <c r="F114" s="406">
        <v>500</v>
      </c>
      <c r="G114" s="441">
        <v>999654</v>
      </c>
      <c r="H114" s="442">
        <v>999918</v>
      </c>
      <c r="I114" s="355">
        <f>G114-H114</f>
        <v>-264</v>
      </c>
      <c r="J114" s="355">
        <f t="shared" si="10"/>
        <v>-132000</v>
      </c>
      <c r="K114" s="355">
        <f t="shared" si="8"/>
        <v>-0.132</v>
      </c>
      <c r="L114" s="441">
        <v>17094</v>
      </c>
      <c r="M114" s="442">
        <v>17114</v>
      </c>
      <c r="N114" s="355">
        <f>L114-M114</f>
        <v>-20</v>
      </c>
      <c r="O114" s="355">
        <f t="shared" si="11"/>
        <v>-10000</v>
      </c>
      <c r="P114" s="355">
        <f t="shared" si="9"/>
        <v>-0.01</v>
      </c>
      <c r="Q114" s="682"/>
    </row>
    <row r="115" spans="1:17" s="713" customFormat="1" ht="18" customHeight="1">
      <c r="A115" s="412">
        <v>14</v>
      </c>
      <c r="B115" s="468" t="s">
        <v>411</v>
      </c>
      <c r="C115" s="432">
        <v>4864826</v>
      </c>
      <c r="D115" s="151" t="s">
        <v>12</v>
      </c>
      <c r="E115" s="115" t="s">
        <v>354</v>
      </c>
      <c r="F115" s="406">
        <v>83.33</v>
      </c>
      <c r="G115" s="441">
        <v>2719</v>
      </c>
      <c r="H115" s="442">
        <v>2719</v>
      </c>
      <c r="I115" s="355">
        <f>G115-H115</f>
        <v>0</v>
      </c>
      <c r="J115" s="355">
        <f t="shared" si="10"/>
        <v>0</v>
      </c>
      <c r="K115" s="355">
        <f t="shared" si="8"/>
        <v>0</v>
      </c>
      <c r="L115" s="441">
        <v>978921</v>
      </c>
      <c r="M115" s="442">
        <v>978921</v>
      </c>
      <c r="N115" s="355">
        <f>L115-M115</f>
        <v>0</v>
      </c>
      <c r="O115" s="355">
        <f t="shared" si="11"/>
        <v>0</v>
      </c>
      <c r="P115" s="355">
        <f t="shared" si="9"/>
        <v>0</v>
      </c>
      <c r="Q115" s="801" t="s">
        <v>441</v>
      </c>
    </row>
    <row r="116" spans="1:17" s="713" customFormat="1" ht="18" customHeight="1">
      <c r="A116" s="412"/>
      <c r="B116" s="468"/>
      <c r="C116" s="432"/>
      <c r="D116" s="151"/>
      <c r="E116" s="115"/>
      <c r="F116" s="406"/>
      <c r="G116" s="441"/>
      <c r="H116" s="442"/>
      <c r="I116" s="355"/>
      <c r="J116" s="355"/>
      <c r="K116" s="355">
        <v>0</v>
      </c>
      <c r="L116" s="441"/>
      <c r="M116" s="442"/>
      <c r="N116" s="355"/>
      <c r="O116" s="355"/>
      <c r="P116" s="355">
        <v>0</v>
      </c>
      <c r="Q116" s="801" t="s">
        <v>432</v>
      </c>
    </row>
    <row r="117" spans="1:17" ht="18" customHeight="1">
      <c r="A117" s="412">
        <v>15</v>
      </c>
      <c r="B117" s="468" t="s">
        <v>121</v>
      </c>
      <c r="C117" s="432">
        <v>4864791</v>
      </c>
      <c r="D117" s="151" t="s">
        <v>12</v>
      </c>
      <c r="E117" s="115" t="s">
        <v>354</v>
      </c>
      <c r="F117" s="406">
        <v>166.66666666666669</v>
      </c>
      <c r="G117" s="441">
        <v>987604</v>
      </c>
      <c r="H117" s="442">
        <v>987604</v>
      </c>
      <c r="I117" s="355">
        <f>G117-H117</f>
        <v>0</v>
      </c>
      <c r="J117" s="355">
        <f t="shared" si="10"/>
        <v>0</v>
      </c>
      <c r="K117" s="355">
        <f t="shared" si="8"/>
        <v>0</v>
      </c>
      <c r="L117" s="441">
        <v>993182</v>
      </c>
      <c r="M117" s="442">
        <v>993182</v>
      </c>
      <c r="N117" s="355">
        <f>L117-M117</f>
        <v>0</v>
      </c>
      <c r="O117" s="355">
        <f t="shared" si="11"/>
        <v>0</v>
      </c>
      <c r="P117" s="355">
        <f t="shared" si="9"/>
        <v>0</v>
      </c>
      <c r="Q117" s="715"/>
    </row>
    <row r="118" spans="1:17" ht="18" customHeight="1">
      <c r="A118" s="412"/>
      <c r="B118" s="410"/>
      <c r="C118" s="432"/>
      <c r="D118" s="103"/>
      <c r="E118" s="115"/>
      <c r="F118" s="406"/>
      <c r="G118" s="438"/>
      <c r="H118" s="439"/>
      <c r="I118" s="355"/>
      <c r="J118" s="355"/>
      <c r="K118" s="355"/>
      <c r="L118" s="438"/>
      <c r="M118" s="439"/>
      <c r="N118" s="379"/>
      <c r="O118" s="379"/>
      <c r="P118" s="379"/>
      <c r="Q118" s="398"/>
    </row>
    <row r="119" spans="1:17" ht="18" customHeight="1">
      <c r="A119" s="412"/>
      <c r="B119" s="469" t="s">
        <v>194</v>
      </c>
      <c r="C119" s="432"/>
      <c r="D119" s="151"/>
      <c r="E119" s="151"/>
      <c r="F119" s="406"/>
      <c r="G119" s="438"/>
      <c r="H119" s="439"/>
      <c r="I119" s="379"/>
      <c r="J119" s="379"/>
      <c r="K119" s="379"/>
      <c r="L119" s="332"/>
      <c r="M119" s="379"/>
      <c r="N119" s="379"/>
      <c r="O119" s="379"/>
      <c r="P119" s="379"/>
      <c r="Q119" s="398"/>
    </row>
    <row r="120" spans="1:17" ht="18" customHeight="1">
      <c r="A120" s="412">
        <v>16</v>
      </c>
      <c r="B120" s="410" t="s">
        <v>195</v>
      </c>
      <c r="C120" s="432">
        <v>4865133</v>
      </c>
      <c r="D120" s="103" t="s">
        <v>12</v>
      </c>
      <c r="E120" s="115" t="s">
        <v>354</v>
      </c>
      <c r="F120" s="406">
        <v>-100</v>
      </c>
      <c r="G120" s="438">
        <v>341394</v>
      </c>
      <c r="H120" s="439">
        <v>338069</v>
      </c>
      <c r="I120" s="379">
        <f>G120-H120</f>
        <v>3325</v>
      </c>
      <c r="J120" s="379">
        <f t="shared" si="10"/>
        <v>-332500</v>
      </c>
      <c r="K120" s="379">
        <f t="shared" si="8"/>
        <v>-0.3325</v>
      </c>
      <c r="L120" s="438">
        <v>48566</v>
      </c>
      <c r="M120" s="439">
        <v>48566</v>
      </c>
      <c r="N120" s="379">
        <f>L120-M120</f>
        <v>0</v>
      </c>
      <c r="O120" s="379">
        <f t="shared" si="11"/>
        <v>0</v>
      </c>
      <c r="P120" s="379">
        <f t="shared" si="9"/>
        <v>0</v>
      </c>
      <c r="Q120" s="398"/>
    </row>
    <row r="121" spans="1:17" ht="18" customHeight="1">
      <c r="A121" s="412"/>
      <c r="B121" s="470" t="s">
        <v>196</v>
      </c>
      <c r="C121" s="432"/>
      <c r="D121" s="103"/>
      <c r="E121" s="151"/>
      <c r="F121" s="406"/>
      <c r="G121" s="605"/>
      <c r="H121" s="604"/>
      <c r="I121" s="379"/>
      <c r="J121" s="379"/>
      <c r="K121" s="379"/>
      <c r="L121" s="332"/>
      <c r="M121" s="379"/>
      <c r="N121" s="379"/>
      <c r="O121" s="379"/>
      <c r="P121" s="379"/>
      <c r="Q121" s="398"/>
    </row>
    <row r="122" spans="1:17" ht="18" customHeight="1">
      <c r="A122" s="412">
        <v>17</v>
      </c>
      <c r="B122" s="410" t="s">
        <v>183</v>
      </c>
      <c r="C122" s="432">
        <v>4865076</v>
      </c>
      <c r="D122" s="103" t="s">
        <v>12</v>
      </c>
      <c r="E122" s="115" t="s">
        <v>354</v>
      </c>
      <c r="F122" s="406">
        <v>-100</v>
      </c>
      <c r="G122" s="438">
        <v>3862</v>
      </c>
      <c r="H122" s="439">
        <v>3870</v>
      </c>
      <c r="I122" s="379">
        <f>G122-H122</f>
        <v>-8</v>
      </c>
      <c r="J122" s="379">
        <f t="shared" si="10"/>
        <v>800</v>
      </c>
      <c r="K122" s="379">
        <f t="shared" si="8"/>
        <v>0.0008</v>
      </c>
      <c r="L122" s="438">
        <v>22169</v>
      </c>
      <c r="M122" s="439">
        <v>22032</v>
      </c>
      <c r="N122" s="379">
        <f>L122-M122</f>
        <v>137</v>
      </c>
      <c r="O122" s="379">
        <f t="shared" si="11"/>
        <v>-13700</v>
      </c>
      <c r="P122" s="379">
        <f t="shared" si="9"/>
        <v>-0.0137</v>
      </c>
      <c r="Q122" s="548"/>
    </row>
    <row r="123" spans="1:17" s="713" customFormat="1" ht="18" customHeight="1">
      <c r="A123" s="412">
        <v>18</v>
      </c>
      <c r="B123" s="468" t="s">
        <v>197</v>
      </c>
      <c r="C123" s="432">
        <v>4865077</v>
      </c>
      <c r="D123" s="151" t="s">
        <v>12</v>
      </c>
      <c r="E123" s="115" t="s">
        <v>354</v>
      </c>
      <c r="F123" s="406">
        <v>-100</v>
      </c>
      <c r="G123" s="441">
        <v>0</v>
      </c>
      <c r="H123" s="442">
        <v>0</v>
      </c>
      <c r="I123" s="355">
        <f>G123-H123</f>
        <v>0</v>
      </c>
      <c r="J123" s="355">
        <f t="shared" si="10"/>
        <v>0</v>
      </c>
      <c r="K123" s="355">
        <f t="shared" si="8"/>
        <v>0</v>
      </c>
      <c r="L123" s="441">
        <v>0</v>
      </c>
      <c r="M123" s="442">
        <v>0</v>
      </c>
      <c r="N123" s="355">
        <f>L123-M123</f>
        <v>0</v>
      </c>
      <c r="O123" s="355">
        <f t="shared" si="11"/>
        <v>0</v>
      </c>
      <c r="P123" s="355">
        <f t="shared" si="9"/>
        <v>0</v>
      </c>
      <c r="Q123" s="756"/>
    </row>
    <row r="124" spans="1:17" ht="18" customHeight="1">
      <c r="A124" s="436"/>
      <c r="B124" s="469" t="s">
        <v>51</v>
      </c>
      <c r="C124" s="403"/>
      <c r="D124" s="93"/>
      <c r="E124" s="93"/>
      <c r="F124" s="406"/>
      <c r="G124" s="605"/>
      <c r="H124" s="604"/>
      <c r="I124" s="379"/>
      <c r="J124" s="379"/>
      <c r="K124" s="379"/>
      <c r="L124" s="332"/>
      <c r="M124" s="379"/>
      <c r="N124" s="379"/>
      <c r="O124" s="379"/>
      <c r="P124" s="379"/>
      <c r="Q124" s="398"/>
    </row>
    <row r="125" spans="1:17" s="713" customFormat="1" ht="18" customHeight="1">
      <c r="A125" s="412">
        <v>19</v>
      </c>
      <c r="B125" s="757" t="s">
        <v>202</v>
      </c>
      <c r="C125" s="432">
        <v>4864806</v>
      </c>
      <c r="D125" s="115" t="s">
        <v>12</v>
      </c>
      <c r="E125" s="115" t="s">
        <v>354</v>
      </c>
      <c r="F125" s="406">
        <v>-125</v>
      </c>
      <c r="G125" s="441">
        <v>174179</v>
      </c>
      <c r="H125" s="442">
        <v>173204</v>
      </c>
      <c r="I125" s="355">
        <f>G125-H125</f>
        <v>975</v>
      </c>
      <c r="J125" s="355">
        <f>$F125*I125</f>
        <v>-121875</v>
      </c>
      <c r="K125" s="355">
        <f>J125/1000000</f>
        <v>-0.121875</v>
      </c>
      <c r="L125" s="441">
        <v>261546</v>
      </c>
      <c r="M125" s="442">
        <v>261090</v>
      </c>
      <c r="N125" s="355">
        <f>L125-M125</f>
        <v>456</v>
      </c>
      <c r="O125" s="355">
        <f>$F125*N125</f>
        <v>-57000</v>
      </c>
      <c r="P125" s="355">
        <f>O125/1000000</f>
        <v>-0.057</v>
      </c>
      <c r="Q125" s="756"/>
    </row>
    <row r="126" spans="1:17" ht="18" customHeight="1">
      <c r="A126" s="412"/>
      <c r="B126" s="470" t="s">
        <v>52</v>
      </c>
      <c r="C126" s="406"/>
      <c r="D126" s="103"/>
      <c r="E126" s="103"/>
      <c r="F126" s="406"/>
      <c r="G126" s="605"/>
      <c r="H126" s="604"/>
      <c r="I126" s="379"/>
      <c r="J126" s="379"/>
      <c r="K126" s="379"/>
      <c r="L126" s="332"/>
      <c r="M126" s="379"/>
      <c r="N126" s="379"/>
      <c r="O126" s="379"/>
      <c r="P126" s="379"/>
      <c r="Q126" s="398"/>
    </row>
    <row r="127" spans="1:17" ht="18" customHeight="1">
      <c r="A127" s="412"/>
      <c r="B127" s="470" t="s">
        <v>53</v>
      </c>
      <c r="C127" s="406"/>
      <c r="D127" s="103"/>
      <c r="E127" s="103"/>
      <c r="F127" s="406"/>
      <c r="G127" s="605"/>
      <c r="H127" s="604"/>
      <c r="I127" s="379"/>
      <c r="J127" s="379"/>
      <c r="K127" s="379"/>
      <c r="L127" s="332"/>
      <c r="M127" s="379"/>
      <c r="N127" s="379"/>
      <c r="O127" s="379"/>
      <c r="P127" s="379"/>
      <c r="Q127" s="398"/>
    </row>
    <row r="128" spans="1:17" ht="18" customHeight="1">
      <c r="A128" s="412"/>
      <c r="B128" s="470" t="s">
        <v>54</v>
      </c>
      <c r="C128" s="406"/>
      <c r="D128" s="103"/>
      <c r="E128" s="103"/>
      <c r="F128" s="406"/>
      <c r="G128" s="605"/>
      <c r="H128" s="604"/>
      <c r="I128" s="379"/>
      <c r="J128" s="379"/>
      <c r="K128" s="379"/>
      <c r="L128" s="332"/>
      <c r="M128" s="379"/>
      <c r="N128" s="379"/>
      <c r="O128" s="379"/>
      <c r="P128" s="379"/>
      <c r="Q128" s="398"/>
    </row>
    <row r="129" spans="1:17" ht="17.25" customHeight="1">
      <c r="A129" s="412">
        <v>20</v>
      </c>
      <c r="B129" s="468" t="s">
        <v>55</v>
      </c>
      <c r="C129" s="432">
        <v>4865090</v>
      </c>
      <c r="D129" s="151" t="s">
        <v>12</v>
      </c>
      <c r="E129" s="115" t="s">
        <v>354</v>
      </c>
      <c r="F129" s="406">
        <v>-100</v>
      </c>
      <c r="G129" s="438">
        <v>9227</v>
      </c>
      <c r="H129" s="439">
        <v>9064</v>
      </c>
      <c r="I129" s="379">
        <f>G129-H129</f>
        <v>163</v>
      </c>
      <c r="J129" s="379">
        <f t="shared" si="10"/>
        <v>-16300</v>
      </c>
      <c r="K129" s="379">
        <f t="shared" si="8"/>
        <v>-0.0163</v>
      </c>
      <c r="L129" s="438">
        <v>29080</v>
      </c>
      <c r="M129" s="439">
        <v>29053</v>
      </c>
      <c r="N129" s="379">
        <f>L129-M129</f>
        <v>27</v>
      </c>
      <c r="O129" s="379">
        <f t="shared" si="11"/>
        <v>-2700</v>
      </c>
      <c r="P129" s="379">
        <f t="shared" si="9"/>
        <v>-0.0027</v>
      </c>
      <c r="Q129" s="534"/>
    </row>
    <row r="130" spans="1:17" ht="18" customHeight="1">
      <c r="A130" s="412">
        <v>21</v>
      </c>
      <c r="B130" s="468" t="s">
        <v>56</v>
      </c>
      <c r="C130" s="432">
        <v>4902519</v>
      </c>
      <c r="D130" s="151" t="s">
        <v>12</v>
      </c>
      <c r="E130" s="115" t="s">
        <v>354</v>
      </c>
      <c r="F130" s="406">
        <v>-100</v>
      </c>
      <c r="G130" s="438">
        <v>11030</v>
      </c>
      <c r="H130" s="439">
        <v>10594</v>
      </c>
      <c r="I130" s="379">
        <f>G130-H130</f>
        <v>436</v>
      </c>
      <c r="J130" s="379">
        <f t="shared" si="10"/>
        <v>-43600</v>
      </c>
      <c r="K130" s="379">
        <f t="shared" si="8"/>
        <v>-0.0436</v>
      </c>
      <c r="L130" s="438">
        <v>58266</v>
      </c>
      <c r="M130" s="439">
        <v>58217</v>
      </c>
      <c r="N130" s="379">
        <f>L130-M130</f>
        <v>49</v>
      </c>
      <c r="O130" s="379">
        <f t="shared" si="11"/>
        <v>-4900</v>
      </c>
      <c r="P130" s="379">
        <f t="shared" si="9"/>
        <v>-0.0049</v>
      </c>
      <c r="Q130" s="398"/>
    </row>
    <row r="131" spans="1:17" ht="18" customHeight="1">
      <c r="A131" s="412">
        <v>22</v>
      </c>
      <c r="B131" s="468" t="s">
        <v>57</v>
      </c>
      <c r="C131" s="432">
        <v>4902520</v>
      </c>
      <c r="D131" s="151" t="s">
        <v>12</v>
      </c>
      <c r="E131" s="115" t="s">
        <v>354</v>
      </c>
      <c r="F131" s="406">
        <v>-100</v>
      </c>
      <c r="G131" s="438">
        <v>18172</v>
      </c>
      <c r="H131" s="439">
        <v>17905</v>
      </c>
      <c r="I131" s="379">
        <f>G131-H131</f>
        <v>267</v>
      </c>
      <c r="J131" s="379">
        <f t="shared" si="10"/>
        <v>-26700</v>
      </c>
      <c r="K131" s="379">
        <f t="shared" si="8"/>
        <v>-0.0267</v>
      </c>
      <c r="L131" s="438">
        <v>62438</v>
      </c>
      <c r="M131" s="439">
        <v>62111</v>
      </c>
      <c r="N131" s="379">
        <f>L131-M131</f>
        <v>327</v>
      </c>
      <c r="O131" s="379">
        <f t="shared" si="11"/>
        <v>-32700</v>
      </c>
      <c r="P131" s="379">
        <f t="shared" si="9"/>
        <v>-0.0327</v>
      </c>
      <c r="Q131" s="398"/>
    </row>
    <row r="132" spans="1:17" ht="18" customHeight="1">
      <c r="A132" s="412"/>
      <c r="B132" s="468"/>
      <c r="C132" s="432"/>
      <c r="D132" s="151"/>
      <c r="E132" s="151"/>
      <c r="F132" s="406"/>
      <c r="G132" s="605"/>
      <c r="H132" s="604"/>
      <c r="I132" s="379"/>
      <c r="J132" s="379"/>
      <c r="K132" s="379"/>
      <c r="L132" s="332"/>
      <c r="M132" s="379"/>
      <c r="N132" s="379"/>
      <c r="O132" s="379"/>
      <c r="P132" s="379"/>
      <c r="Q132" s="398"/>
    </row>
    <row r="133" spans="1:17" ht="18" customHeight="1">
      <c r="A133" s="412"/>
      <c r="B133" s="469" t="s">
        <v>58</v>
      </c>
      <c r="C133" s="432"/>
      <c r="D133" s="151"/>
      <c r="E133" s="151"/>
      <c r="F133" s="406"/>
      <c r="G133" s="605"/>
      <c r="H133" s="604"/>
      <c r="I133" s="379"/>
      <c r="J133" s="379"/>
      <c r="K133" s="379"/>
      <c r="L133" s="332"/>
      <c r="M133" s="379"/>
      <c r="N133" s="379"/>
      <c r="O133" s="379"/>
      <c r="P133" s="379"/>
      <c r="Q133" s="398"/>
    </row>
    <row r="134" spans="1:17" s="713" customFormat="1" ht="18" customHeight="1">
      <c r="A134" s="412">
        <v>23</v>
      </c>
      <c r="B134" s="468" t="s">
        <v>59</v>
      </c>
      <c r="C134" s="432">
        <v>4902554</v>
      </c>
      <c r="D134" s="151" t="s">
        <v>12</v>
      </c>
      <c r="E134" s="115" t="s">
        <v>354</v>
      </c>
      <c r="F134" s="406">
        <v>-100</v>
      </c>
      <c r="G134" s="441">
        <v>6484</v>
      </c>
      <c r="H134" s="442">
        <v>5898</v>
      </c>
      <c r="I134" s="355">
        <f aca="true" t="shared" si="12" ref="I134:I141">G134-H134</f>
        <v>586</v>
      </c>
      <c r="J134" s="355">
        <f>$F134*I134</f>
        <v>-58600</v>
      </c>
      <c r="K134" s="355">
        <f>J134/1000000</f>
        <v>-0.0586</v>
      </c>
      <c r="L134" s="441">
        <v>4617</v>
      </c>
      <c r="M134" s="442">
        <v>4499</v>
      </c>
      <c r="N134" s="355">
        <f aca="true" t="shared" si="13" ref="N134:N141">L134-M134</f>
        <v>118</v>
      </c>
      <c r="O134" s="355">
        <f>$F134*N134</f>
        <v>-11800</v>
      </c>
      <c r="P134" s="355">
        <f>O134/1000000</f>
        <v>-0.0118</v>
      </c>
      <c r="Q134" s="756"/>
    </row>
    <row r="135" spans="1:17" ht="18" customHeight="1">
      <c r="A135" s="412">
        <v>24</v>
      </c>
      <c r="B135" s="468" t="s">
        <v>60</v>
      </c>
      <c r="C135" s="432">
        <v>4902522</v>
      </c>
      <c r="D135" s="151" t="s">
        <v>12</v>
      </c>
      <c r="E135" s="115" t="s">
        <v>354</v>
      </c>
      <c r="F135" s="406">
        <v>-100</v>
      </c>
      <c r="G135" s="438">
        <v>840</v>
      </c>
      <c r="H135" s="439">
        <v>840</v>
      </c>
      <c r="I135" s="379">
        <f t="shared" si="12"/>
        <v>0</v>
      </c>
      <c r="J135" s="379">
        <f t="shared" si="10"/>
        <v>0</v>
      </c>
      <c r="K135" s="379">
        <f t="shared" si="8"/>
        <v>0</v>
      </c>
      <c r="L135" s="438">
        <v>185</v>
      </c>
      <c r="M135" s="439">
        <v>185</v>
      </c>
      <c r="N135" s="379">
        <f t="shared" si="13"/>
        <v>0</v>
      </c>
      <c r="O135" s="379">
        <f t="shared" si="11"/>
        <v>0</v>
      </c>
      <c r="P135" s="379">
        <f t="shared" si="9"/>
        <v>0</v>
      </c>
      <c r="Q135" s="398"/>
    </row>
    <row r="136" spans="1:17" ht="18" customHeight="1">
      <c r="A136" s="412">
        <v>25</v>
      </c>
      <c r="B136" s="468" t="s">
        <v>61</v>
      </c>
      <c r="C136" s="432">
        <v>4902523</v>
      </c>
      <c r="D136" s="151" t="s">
        <v>12</v>
      </c>
      <c r="E136" s="115" t="s">
        <v>354</v>
      </c>
      <c r="F136" s="406">
        <v>-100</v>
      </c>
      <c r="G136" s="438">
        <v>999815</v>
      </c>
      <c r="H136" s="439">
        <v>999815</v>
      </c>
      <c r="I136" s="379">
        <f t="shared" si="12"/>
        <v>0</v>
      </c>
      <c r="J136" s="379">
        <f t="shared" si="10"/>
        <v>0</v>
      </c>
      <c r="K136" s="379">
        <f t="shared" si="8"/>
        <v>0</v>
      </c>
      <c r="L136" s="438">
        <v>999943</v>
      </c>
      <c r="M136" s="439">
        <v>999943</v>
      </c>
      <c r="N136" s="379">
        <f t="shared" si="13"/>
        <v>0</v>
      </c>
      <c r="O136" s="379">
        <f t="shared" si="11"/>
        <v>0</v>
      </c>
      <c r="P136" s="379">
        <f t="shared" si="9"/>
        <v>0</v>
      </c>
      <c r="Q136" s="398"/>
    </row>
    <row r="137" spans="1:17" ht="18" customHeight="1">
      <c r="A137" s="412">
        <v>26</v>
      </c>
      <c r="B137" s="468" t="s">
        <v>62</v>
      </c>
      <c r="C137" s="432">
        <v>4902547</v>
      </c>
      <c r="D137" s="151" t="s">
        <v>12</v>
      </c>
      <c r="E137" s="115" t="s">
        <v>354</v>
      </c>
      <c r="F137" s="406">
        <v>-100</v>
      </c>
      <c r="G137" s="438">
        <v>5885</v>
      </c>
      <c r="H137" s="439">
        <v>5885</v>
      </c>
      <c r="I137" s="379">
        <f t="shared" si="12"/>
        <v>0</v>
      </c>
      <c r="J137" s="379">
        <f>$F137*I137</f>
        <v>0</v>
      </c>
      <c r="K137" s="379">
        <f>J137/1000000</f>
        <v>0</v>
      </c>
      <c r="L137" s="438">
        <v>8891</v>
      </c>
      <c r="M137" s="439">
        <v>8891</v>
      </c>
      <c r="N137" s="379">
        <f t="shared" si="13"/>
        <v>0</v>
      </c>
      <c r="O137" s="379">
        <f>$F137*N137</f>
        <v>0</v>
      </c>
      <c r="P137" s="379">
        <f>O137/1000000</f>
        <v>0</v>
      </c>
      <c r="Q137" s="398"/>
    </row>
    <row r="138" spans="1:17" ht="18" customHeight="1">
      <c r="A138" s="412">
        <v>27</v>
      </c>
      <c r="B138" s="410" t="s">
        <v>63</v>
      </c>
      <c r="C138" s="406">
        <v>4902605</v>
      </c>
      <c r="D138" s="103" t="s">
        <v>12</v>
      </c>
      <c r="E138" s="115" t="s">
        <v>354</v>
      </c>
      <c r="F138" s="733">
        <v>-1333.33</v>
      </c>
      <c r="G138" s="438">
        <v>0</v>
      </c>
      <c r="H138" s="439">
        <v>0</v>
      </c>
      <c r="I138" s="379">
        <f t="shared" si="12"/>
        <v>0</v>
      </c>
      <c r="J138" s="379">
        <f t="shared" si="10"/>
        <v>0</v>
      </c>
      <c r="K138" s="379">
        <f t="shared" si="8"/>
        <v>0</v>
      </c>
      <c r="L138" s="438">
        <v>0</v>
      </c>
      <c r="M138" s="439">
        <v>0</v>
      </c>
      <c r="N138" s="379">
        <f t="shared" si="13"/>
        <v>0</v>
      </c>
      <c r="O138" s="379">
        <f t="shared" si="11"/>
        <v>0</v>
      </c>
      <c r="P138" s="379">
        <f t="shared" si="9"/>
        <v>0</v>
      </c>
      <c r="Q138" s="398"/>
    </row>
    <row r="139" spans="1:17" ht="18" customHeight="1">
      <c r="A139" s="412">
        <v>28</v>
      </c>
      <c r="B139" s="410" t="s">
        <v>64</v>
      </c>
      <c r="C139" s="406">
        <v>4902526</v>
      </c>
      <c r="D139" s="103" t="s">
        <v>12</v>
      </c>
      <c r="E139" s="115" t="s">
        <v>354</v>
      </c>
      <c r="F139" s="406">
        <v>-100</v>
      </c>
      <c r="G139" s="438">
        <v>17132</v>
      </c>
      <c r="H139" s="439">
        <v>16862</v>
      </c>
      <c r="I139" s="379">
        <f t="shared" si="12"/>
        <v>270</v>
      </c>
      <c r="J139" s="379">
        <f t="shared" si="10"/>
        <v>-27000</v>
      </c>
      <c r="K139" s="379">
        <f t="shared" si="8"/>
        <v>-0.027</v>
      </c>
      <c r="L139" s="438">
        <v>19766</v>
      </c>
      <c r="M139" s="439">
        <v>19737</v>
      </c>
      <c r="N139" s="379">
        <f t="shared" si="13"/>
        <v>29</v>
      </c>
      <c r="O139" s="379">
        <f t="shared" si="11"/>
        <v>-2900</v>
      </c>
      <c r="P139" s="379">
        <f t="shared" si="9"/>
        <v>-0.0029</v>
      </c>
      <c r="Q139" s="398"/>
    </row>
    <row r="140" spans="1:17" s="713" customFormat="1" ht="18" customHeight="1">
      <c r="A140" s="412">
        <v>29</v>
      </c>
      <c r="B140" s="410" t="s">
        <v>65</v>
      </c>
      <c r="C140" s="406">
        <v>4902529</v>
      </c>
      <c r="D140" s="103" t="s">
        <v>12</v>
      </c>
      <c r="E140" s="115" t="s">
        <v>354</v>
      </c>
      <c r="F140" s="406">
        <v>-44.44</v>
      </c>
      <c r="G140" s="441">
        <v>995527</v>
      </c>
      <c r="H140" s="442">
        <v>995826</v>
      </c>
      <c r="I140" s="355">
        <f t="shared" si="12"/>
        <v>-299</v>
      </c>
      <c r="J140" s="355">
        <f t="shared" si="10"/>
        <v>13287.56</v>
      </c>
      <c r="K140" s="355">
        <f t="shared" si="8"/>
        <v>0.01328756</v>
      </c>
      <c r="L140" s="441">
        <v>329</v>
      </c>
      <c r="M140" s="442">
        <v>312</v>
      </c>
      <c r="N140" s="355">
        <f t="shared" si="13"/>
        <v>17</v>
      </c>
      <c r="O140" s="355">
        <f t="shared" si="11"/>
        <v>-755.48</v>
      </c>
      <c r="P140" s="355">
        <f t="shared" si="9"/>
        <v>-0.00075548</v>
      </c>
      <c r="Q140" s="732"/>
    </row>
    <row r="141" spans="1:17" ht="18" customHeight="1">
      <c r="A141" s="412">
        <v>30</v>
      </c>
      <c r="B141" s="410" t="s">
        <v>147</v>
      </c>
      <c r="C141" s="406">
        <v>4865087</v>
      </c>
      <c r="D141" s="103" t="s">
        <v>12</v>
      </c>
      <c r="E141" s="115" t="s">
        <v>354</v>
      </c>
      <c r="F141" s="406">
        <v>-100</v>
      </c>
      <c r="G141" s="441">
        <v>0</v>
      </c>
      <c r="H141" s="442">
        <v>0</v>
      </c>
      <c r="I141" s="355">
        <f t="shared" si="12"/>
        <v>0</v>
      </c>
      <c r="J141" s="355">
        <f t="shared" si="10"/>
        <v>0</v>
      </c>
      <c r="K141" s="355">
        <f t="shared" si="8"/>
        <v>0</v>
      </c>
      <c r="L141" s="441">
        <v>0</v>
      </c>
      <c r="M141" s="442">
        <v>0</v>
      </c>
      <c r="N141" s="355">
        <f t="shared" si="13"/>
        <v>0</v>
      </c>
      <c r="O141" s="355">
        <f t="shared" si="11"/>
        <v>0</v>
      </c>
      <c r="P141" s="355">
        <f t="shared" si="9"/>
        <v>0</v>
      </c>
      <c r="Q141" s="398"/>
    </row>
    <row r="142" spans="1:17" ht="18" customHeight="1">
      <c r="A142" s="412"/>
      <c r="B142" s="470" t="s">
        <v>80</v>
      </c>
      <c r="C142" s="406"/>
      <c r="D142" s="103"/>
      <c r="E142" s="103"/>
      <c r="F142" s="406"/>
      <c r="G142" s="605"/>
      <c r="H142" s="604"/>
      <c r="I142" s="379"/>
      <c r="J142" s="379"/>
      <c r="K142" s="379"/>
      <c r="L142" s="332"/>
      <c r="M142" s="379"/>
      <c r="N142" s="379"/>
      <c r="O142" s="379"/>
      <c r="P142" s="379"/>
      <c r="Q142" s="398"/>
    </row>
    <row r="143" spans="1:17" ht="18" customHeight="1">
      <c r="A143" s="412">
        <v>31</v>
      </c>
      <c r="B143" s="410" t="s">
        <v>81</v>
      </c>
      <c r="C143" s="406">
        <v>4902577</v>
      </c>
      <c r="D143" s="103" t="s">
        <v>12</v>
      </c>
      <c r="E143" s="115" t="s">
        <v>354</v>
      </c>
      <c r="F143" s="406">
        <v>400</v>
      </c>
      <c r="G143" s="441">
        <v>995596</v>
      </c>
      <c r="H143" s="442">
        <v>995596</v>
      </c>
      <c r="I143" s="355">
        <f>G143-H143</f>
        <v>0</v>
      </c>
      <c r="J143" s="355">
        <f t="shared" si="10"/>
        <v>0</v>
      </c>
      <c r="K143" s="355">
        <f t="shared" si="8"/>
        <v>0</v>
      </c>
      <c r="L143" s="441">
        <v>50</v>
      </c>
      <c r="M143" s="442">
        <v>50</v>
      </c>
      <c r="N143" s="355">
        <f>L143-M143</f>
        <v>0</v>
      </c>
      <c r="O143" s="355">
        <f t="shared" si="11"/>
        <v>0</v>
      </c>
      <c r="P143" s="355">
        <f t="shared" si="9"/>
        <v>0</v>
      </c>
      <c r="Q143" s="398"/>
    </row>
    <row r="144" spans="1:17" ht="18" customHeight="1">
      <c r="A144" s="412">
        <v>32</v>
      </c>
      <c r="B144" s="410" t="s">
        <v>82</v>
      </c>
      <c r="C144" s="406">
        <v>4902525</v>
      </c>
      <c r="D144" s="103" t="s">
        <v>12</v>
      </c>
      <c r="E144" s="115" t="s">
        <v>354</v>
      </c>
      <c r="F144" s="406">
        <v>-400</v>
      </c>
      <c r="G144" s="441">
        <v>999933</v>
      </c>
      <c r="H144" s="442">
        <v>999933</v>
      </c>
      <c r="I144" s="355">
        <f>G144-H144</f>
        <v>0</v>
      </c>
      <c r="J144" s="355">
        <f>$F144*I144</f>
        <v>0</v>
      </c>
      <c r="K144" s="355">
        <f>J144/1000000</f>
        <v>0</v>
      </c>
      <c r="L144" s="441">
        <v>2</v>
      </c>
      <c r="M144" s="442">
        <v>2</v>
      </c>
      <c r="N144" s="355">
        <f>L144-M144</f>
        <v>0</v>
      </c>
      <c r="O144" s="355">
        <f>$F144*N144</f>
        <v>0</v>
      </c>
      <c r="P144" s="355">
        <f>O144/1000000</f>
        <v>0</v>
      </c>
      <c r="Q144" s="398"/>
    </row>
    <row r="145" spans="1:17" ht="15" customHeight="1" thickBot="1">
      <c r="A145" s="29"/>
      <c r="B145" s="30"/>
      <c r="C145" s="30"/>
      <c r="D145" s="30"/>
      <c r="E145" s="30"/>
      <c r="F145" s="30"/>
      <c r="G145" s="612"/>
      <c r="H145" s="613"/>
      <c r="I145" s="30"/>
      <c r="J145" s="30"/>
      <c r="K145" s="62"/>
      <c r="L145" s="29"/>
      <c r="M145" s="30"/>
      <c r="N145" s="30"/>
      <c r="O145" s="30"/>
      <c r="P145" s="62"/>
      <c r="Q145" s="181"/>
    </row>
    <row r="146" ht="13.5" thickTop="1"/>
    <row r="147" spans="1:16" ht="20.25">
      <c r="A147" s="185" t="s">
        <v>321</v>
      </c>
      <c r="K147" s="232">
        <f>SUM(K95:K145)</f>
        <v>-1.87068744</v>
      </c>
      <c r="P147" s="232">
        <f>SUM(P95:P145)</f>
        <v>-0.38855547999999995</v>
      </c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7" ht="18">
      <c r="A150" s="68"/>
      <c r="K150" s="18"/>
      <c r="P150" s="18"/>
      <c r="Q150" s="530" t="str">
        <f>NDPL!$Q$1</f>
        <v>APRIL-2015</v>
      </c>
    </row>
    <row r="151" spans="1:16" ht="12.75">
      <c r="A151" s="68"/>
      <c r="K151" s="18"/>
      <c r="P151" s="18"/>
    </row>
    <row r="152" spans="1:16" ht="12.75">
      <c r="A152" s="68"/>
      <c r="K152" s="18"/>
      <c r="P152" s="18"/>
    </row>
    <row r="153" spans="1:16" ht="12.75">
      <c r="A153" s="68"/>
      <c r="K153" s="18"/>
      <c r="P153" s="18"/>
    </row>
    <row r="154" spans="1:11" ht="13.5" thickBot="1">
      <c r="A154" s="2"/>
      <c r="B154" s="8"/>
      <c r="C154" s="8"/>
      <c r="D154" s="64"/>
      <c r="E154" s="64"/>
      <c r="F154" s="22"/>
      <c r="G154" s="22"/>
      <c r="H154" s="22"/>
      <c r="I154" s="22"/>
      <c r="J154" s="22"/>
      <c r="K154" s="65"/>
    </row>
    <row r="155" spans="1:17" ht="27.75">
      <c r="A155" s="562" t="s">
        <v>200</v>
      </c>
      <c r="B155" s="174"/>
      <c r="C155" s="170"/>
      <c r="D155" s="170"/>
      <c r="E155" s="170"/>
      <c r="F155" s="228"/>
      <c r="G155" s="228"/>
      <c r="H155" s="228"/>
      <c r="I155" s="228"/>
      <c r="J155" s="228"/>
      <c r="K155" s="229"/>
      <c r="L155" s="57"/>
      <c r="M155" s="57"/>
      <c r="N155" s="57"/>
      <c r="O155" s="57"/>
      <c r="P155" s="57"/>
      <c r="Q155" s="58"/>
    </row>
    <row r="156" spans="1:17" ht="24.75" customHeight="1">
      <c r="A156" s="561" t="s">
        <v>323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49">
        <f>K89</f>
        <v>7.702617816000002</v>
      </c>
      <c r="L156" s="343"/>
      <c r="M156" s="343"/>
      <c r="N156" s="343"/>
      <c r="O156" s="343"/>
      <c r="P156" s="549">
        <f>P89</f>
        <v>7.038283054</v>
      </c>
      <c r="Q156" s="59"/>
    </row>
    <row r="157" spans="1:17" ht="24.75" customHeight="1">
      <c r="A157" s="561" t="s">
        <v>322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49">
        <f>K147</f>
        <v>-1.87068744</v>
      </c>
      <c r="L157" s="343"/>
      <c r="M157" s="343"/>
      <c r="N157" s="343"/>
      <c r="O157" s="343"/>
      <c r="P157" s="549">
        <f>P147</f>
        <v>-0.38855547999999995</v>
      </c>
      <c r="Q157" s="59"/>
    </row>
    <row r="158" spans="1:17" ht="24.75" customHeight="1">
      <c r="A158" s="561" t="s">
        <v>324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49">
        <f>'ROHTAK ROAD'!K43</f>
        <v>3.5042000000000004</v>
      </c>
      <c r="L158" s="343"/>
      <c r="M158" s="343"/>
      <c r="N158" s="343"/>
      <c r="O158" s="343"/>
      <c r="P158" s="549">
        <f>'ROHTAK ROAD'!P43</f>
        <v>0.488375</v>
      </c>
      <c r="Q158" s="59"/>
    </row>
    <row r="159" spans="1:17" ht="24.75" customHeight="1">
      <c r="A159" s="561" t="s">
        <v>325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49">
        <f>-MES!K41</f>
        <v>-0.0366</v>
      </c>
      <c r="L159" s="343"/>
      <c r="M159" s="343"/>
      <c r="N159" s="343"/>
      <c r="O159" s="343"/>
      <c r="P159" s="549">
        <f>-MES!P41</f>
        <v>-0.1186</v>
      </c>
      <c r="Q159" s="59"/>
    </row>
    <row r="160" spans="1:17" ht="29.25" customHeight="1" thickBot="1">
      <c r="A160" s="563" t="s">
        <v>201</v>
      </c>
      <c r="B160" s="230"/>
      <c r="C160" s="231"/>
      <c r="D160" s="231"/>
      <c r="E160" s="231"/>
      <c r="F160" s="231"/>
      <c r="G160" s="231"/>
      <c r="H160" s="231"/>
      <c r="I160" s="231"/>
      <c r="J160" s="231"/>
      <c r="K160" s="564">
        <f>SUM(K156:K159)</f>
        <v>9.299530376000002</v>
      </c>
      <c r="L160" s="550"/>
      <c r="M160" s="550"/>
      <c r="N160" s="550"/>
      <c r="O160" s="550"/>
      <c r="P160" s="564">
        <f>SUM(P156:P159)</f>
        <v>7.019502574</v>
      </c>
      <c r="Q160" s="186"/>
    </row>
    <row r="165" ht="13.5" thickBot="1"/>
    <row r="166" spans="1:17" ht="12.75">
      <c r="A166" s="269"/>
      <c r="B166" s="270"/>
      <c r="C166" s="270"/>
      <c r="D166" s="270"/>
      <c r="E166" s="270"/>
      <c r="F166" s="270"/>
      <c r="G166" s="270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26.25">
      <c r="A167" s="553" t="s">
        <v>335</v>
      </c>
      <c r="B167" s="261"/>
      <c r="C167" s="261"/>
      <c r="D167" s="261"/>
      <c r="E167" s="261"/>
      <c r="F167" s="261"/>
      <c r="G167" s="261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1"/>
      <c r="B168" s="261"/>
      <c r="C168" s="261"/>
      <c r="D168" s="261"/>
      <c r="E168" s="261"/>
      <c r="F168" s="261"/>
      <c r="G168" s="261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5.75">
      <c r="A169" s="272"/>
      <c r="B169" s="273"/>
      <c r="C169" s="273"/>
      <c r="D169" s="273"/>
      <c r="E169" s="273"/>
      <c r="F169" s="273"/>
      <c r="G169" s="273"/>
      <c r="H169" s="19"/>
      <c r="I169" s="19"/>
      <c r="J169" s="19"/>
      <c r="K169" s="315" t="s">
        <v>347</v>
      </c>
      <c r="L169" s="19"/>
      <c r="M169" s="19"/>
      <c r="N169" s="19"/>
      <c r="O169" s="19"/>
      <c r="P169" s="315" t="s">
        <v>348</v>
      </c>
      <c r="Q169" s="59"/>
    </row>
    <row r="170" spans="1:17" ht="12.75">
      <c r="A170" s="274"/>
      <c r="B170" s="159"/>
      <c r="C170" s="159"/>
      <c r="D170" s="159"/>
      <c r="E170" s="159"/>
      <c r="F170" s="159"/>
      <c r="G170" s="15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4"/>
      <c r="B171" s="159"/>
      <c r="C171" s="159"/>
      <c r="D171" s="159"/>
      <c r="E171" s="159"/>
      <c r="F171" s="159"/>
      <c r="G171" s="15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23.25">
      <c r="A172" s="551" t="s">
        <v>338</v>
      </c>
      <c r="B172" s="262"/>
      <c r="C172" s="262"/>
      <c r="D172" s="263"/>
      <c r="E172" s="263"/>
      <c r="F172" s="264"/>
      <c r="G172" s="263"/>
      <c r="H172" s="19"/>
      <c r="I172" s="19"/>
      <c r="J172" s="19"/>
      <c r="K172" s="556">
        <f>K160</f>
        <v>9.299530376000002</v>
      </c>
      <c r="L172" s="554" t="s">
        <v>336</v>
      </c>
      <c r="M172" s="505"/>
      <c r="N172" s="505"/>
      <c r="O172" s="505"/>
      <c r="P172" s="556">
        <f>P160</f>
        <v>7.019502574</v>
      </c>
      <c r="Q172" s="558" t="s">
        <v>336</v>
      </c>
    </row>
    <row r="173" spans="1:17" ht="23.25">
      <c r="A173" s="279"/>
      <c r="B173" s="265"/>
      <c r="C173" s="265"/>
      <c r="D173" s="261"/>
      <c r="E173" s="261"/>
      <c r="F173" s="266"/>
      <c r="G173" s="261"/>
      <c r="H173" s="19"/>
      <c r="I173" s="19"/>
      <c r="J173" s="19"/>
      <c r="K173" s="505"/>
      <c r="L173" s="555"/>
      <c r="M173" s="505"/>
      <c r="N173" s="505"/>
      <c r="O173" s="505"/>
      <c r="P173" s="505"/>
      <c r="Q173" s="559"/>
    </row>
    <row r="174" spans="1:17" ht="23.25">
      <c r="A174" s="552" t="s">
        <v>337</v>
      </c>
      <c r="B174" s="267"/>
      <c r="C174" s="51"/>
      <c r="D174" s="261"/>
      <c r="E174" s="261"/>
      <c r="F174" s="268"/>
      <c r="G174" s="263"/>
      <c r="H174" s="19"/>
      <c r="I174" s="19"/>
      <c r="J174" s="19"/>
      <c r="K174" s="505">
        <f>'STEPPED UP GENCO'!K44</f>
        <v>0.03495911699999995</v>
      </c>
      <c r="L174" s="554" t="s">
        <v>336</v>
      </c>
      <c r="M174" s="505"/>
      <c r="N174" s="505"/>
      <c r="O174" s="505"/>
      <c r="P174" s="556">
        <f>'STEPPED UP GENCO'!P44</f>
        <v>-2.4227130450000005</v>
      </c>
      <c r="Q174" s="558" t="s">
        <v>336</v>
      </c>
    </row>
    <row r="175" spans="1:17" ht="1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0"/>
      <c r="M175" s="19"/>
      <c r="N175" s="19"/>
      <c r="O175" s="19"/>
      <c r="P175" s="19"/>
      <c r="Q175" s="560"/>
    </row>
    <row r="176" spans="1:17" ht="1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0"/>
      <c r="M176" s="19"/>
      <c r="N176" s="19"/>
      <c r="O176" s="19"/>
      <c r="P176" s="19"/>
      <c r="Q176" s="560"/>
    </row>
    <row r="177" spans="1:17" ht="1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0"/>
      <c r="M177" s="19"/>
      <c r="N177" s="19"/>
      <c r="O177" s="19"/>
      <c r="P177" s="19"/>
      <c r="Q177" s="560"/>
    </row>
    <row r="178" spans="1:17" ht="23.25">
      <c r="A178" s="275"/>
      <c r="B178" s="19"/>
      <c r="C178" s="19"/>
      <c r="D178" s="19"/>
      <c r="E178" s="19"/>
      <c r="F178" s="19"/>
      <c r="G178" s="19"/>
      <c r="H178" s="262"/>
      <c r="I178" s="262"/>
      <c r="J178" s="281" t="s">
        <v>339</v>
      </c>
      <c r="K178" s="557">
        <f>SUM(K172:K177)</f>
        <v>9.334489493000001</v>
      </c>
      <c r="L178" s="281" t="s">
        <v>336</v>
      </c>
      <c r="M178" s="505"/>
      <c r="N178" s="505"/>
      <c r="O178" s="505"/>
      <c r="P178" s="557">
        <f>SUM(P172:P177)</f>
        <v>4.596789528999999</v>
      </c>
      <c r="Q178" s="281" t="s">
        <v>336</v>
      </c>
    </row>
    <row r="179" spans="1:17" ht="13.5" thickBot="1">
      <c r="A179" s="27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C69">
      <selection activeCell="X49" sqref="X49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8" max="18" width="8.8515625" style="0" customWidth="1"/>
    <col min="19" max="19" width="1.57421875" style="0" hidden="1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APRIL-2015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1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39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4"/>
      <c r="J7" s="614"/>
      <c r="K7" s="614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5"/>
      <c r="J8" s="615"/>
      <c r="K8" s="615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79">
        <v>51199</v>
      </c>
      <c r="H9" s="680">
        <v>50436</v>
      </c>
      <c r="I9" s="615">
        <f aca="true" t="shared" si="0" ref="I9:I15">G9-H9</f>
        <v>763</v>
      </c>
      <c r="J9" s="615">
        <f aca="true" t="shared" si="1" ref="J9:J63">$F9*I9</f>
        <v>152600</v>
      </c>
      <c r="K9" s="615">
        <f aca="true" t="shared" si="2" ref="K9:K63">J9/1000000</f>
        <v>0.1526</v>
      </c>
      <c r="L9" s="679">
        <v>77908</v>
      </c>
      <c r="M9" s="680">
        <v>77821</v>
      </c>
      <c r="N9" s="615">
        <f aca="true" t="shared" si="3" ref="N9:N15">L9-M9</f>
        <v>87</v>
      </c>
      <c r="O9" s="615">
        <f aca="true" t="shared" si="4" ref="O9:O63">$F9*N9</f>
        <v>17400</v>
      </c>
      <c r="P9" s="615">
        <f aca="true" t="shared" si="5" ref="P9:P63">O9/1000000</f>
        <v>0.0174</v>
      </c>
      <c r="Q9" s="569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8">
        <v>73445</v>
      </c>
      <c r="H10" s="439">
        <v>73098</v>
      </c>
      <c r="I10" s="615">
        <f t="shared" si="0"/>
        <v>347</v>
      </c>
      <c r="J10" s="615">
        <f t="shared" si="1"/>
        <v>34700</v>
      </c>
      <c r="K10" s="615">
        <f t="shared" si="2"/>
        <v>0.0347</v>
      </c>
      <c r="L10" s="438">
        <v>139453</v>
      </c>
      <c r="M10" s="439">
        <v>139377</v>
      </c>
      <c r="N10" s="604">
        <f t="shared" si="3"/>
        <v>76</v>
      </c>
      <c r="O10" s="604">
        <f t="shared" si="4"/>
        <v>7600</v>
      </c>
      <c r="P10" s="604">
        <f t="shared" si="5"/>
        <v>0.0076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89">
        <v>978346</v>
      </c>
      <c r="H11" s="690">
        <v>978642</v>
      </c>
      <c r="I11" s="616">
        <f t="shared" si="0"/>
        <v>-296</v>
      </c>
      <c r="J11" s="616">
        <f t="shared" si="1"/>
        <v>-59200</v>
      </c>
      <c r="K11" s="616">
        <f t="shared" si="2"/>
        <v>-0.0592</v>
      </c>
      <c r="L11" s="689">
        <v>999199</v>
      </c>
      <c r="M11" s="690">
        <v>999150</v>
      </c>
      <c r="N11" s="616">
        <f t="shared" si="3"/>
        <v>49</v>
      </c>
      <c r="O11" s="616">
        <f t="shared" si="4"/>
        <v>9800</v>
      </c>
      <c r="P11" s="616">
        <f t="shared" si="5"/>
        <v>0.0098</v>
      </c>
      <c r="Q11" s="687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8">
        <v>80379</v>
      </c>
      <c r="H12" s="439">
        <v>79467</v>
      </c>
      <c r="I12" s="615">
        <f t="shared" si="0"/>
        <v>912</v>
      </c>
      <c r="J12" s="615">
        <f t="shared" si="1"/>
        <v>182400</v>
      </c>
      <c r="K12" s="615">
        <f t="shared" si="2"/>
        <v>0.1824</v>
      </c>
      <c r="L12" s="438">
        <v>95531</v>
      </c>
      <c r="M12" s="439">
        <v>95409</v>
      </c>
      <c r="N12" s="604">
        <f t="shared" si="3"/>
        <v>122</v>
      </c>
      <c r="O12" s="604">
        <f t="shared" si="4"/>
        <v>24400</v>
      </c>
      <c r="P12" s="604">
        <f t="shared" si="5"/>
        <v>0.0244</v>
      </c>
      <c r="Q12" s="681"/>
    </row>
    <row r="13" spans="1:17" s="713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1">
        <v>11442</v>
      </c>
      <c r="H13" s="442">
        <v>11256</v>
      </c>
      <c r="I13" s="616">
        <f>G13-H13</f>
        <v>186</v>
      </c>
      <c r="J13" s="616">
        <f t="shared" si="1"/>
        <v>148800</v>
      </c>
      <c r="K13" s="616">
        <f t="shared" si="2"/>
        <v>0.1488</v>
      </c>
      <c r="L13" s="441">
        <v>4200</v>
      </c>
      <c r="M13" s="442">
        <v>4157</v>
      </c>
      <c r="N13" s="610">
        <f>L13-M13</f>
        <v>43</v>
      </c>
      <c r="O13" s="610">
        <f t="shared" si="4"/>
        <v>34400</v>
      </c>
      <c r="P13" s="610">
        <f t="shared" si="5"/>
        <v>0.0344</v>
      </c>
      <c r="Q13" s="714"/>
    </row>
    <row r="14" spans="1:17" s="713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1">
        <v>13964</v>
      </c>
      <c r="H14" s="442">
        <v>13825</v>
      </c>
      <c r="I14" s="616">
        <f t="shared" si="0"/>
        <v>139</v>
      </c>
      <c r="J14" s="616">
        <f t="shared" si="1"/>
        <v>278000</v>
      </c>
      <c r="K14" s="616">
        <f t="shared" si="2"/>
        <v>0.278</v>
      </c>
      <c r="L14" s="441">
        <v>2267</v>
      </c>
      <c r="M14" s="442">
        <v>2256</v>
      </c>
      <c r="N14" s="610">
        <f t="shared" si="3"/>
        <v>11</v>
      </c>
      <c r="O14" s="610">
        <f t="shared" si="4"/>
        <v>22000</v>
      </c>
      <c r="P14" s="610">
        <f t="shared" si="5"/>
        <v>0.022</v>
      </c>
      <c r="Q14" s="772"/>
    </row>
    <row r="15" spans="1:17" ht="18" customHeight="1">
      <c r="A15" s="190">
        <v>7</v>
      </c>
      <c r="B15" s="475" t="s">
        <v>404</v>
      </c>
      <c r="C15" s="480">
        <v>5128434</v>
      </c>
      <c r="D15" s="196" t="s">
        <v>12</v>
      </c>
      <c r="E15" s="310" t="s">
        <v>354</v>
      </c>
      <c r="F15" s="489">
        <v>800</v>
      </c>
      <c r="G15" s="438">
        <v>980697</v>
      </c>
      <c r="H15" s="439">
        <v>980949</v>
      </c>
      <c r="I15" s="615">
        <f t="shared" si="0"/>
        <v>-252</v>
      </c>
      <c r="J15" s="615">
        <f t="shared" si="1"/>
        <v>-201600</v>
      </c>
      <c r="K15" s="615">
        <f t="shared" si="2"/>
        <v>-0.2016</v>
      </c>
      <c r="L15" s="438">
        <v>990766</v>
      </c>
      <c r="M15" s="439">
        <v>990792</v>
      </c>
      <c r="N15" s="604">
        <f t="shared" si="3"/>
        <v>-26</v>
      </c>
      <c r="O15" s="604">
        <f t="shared" si="4"/>
        <v>-20800</v>
      </c>
      <c r="P15" s="604">
        <f t="shared" si="5"/>
        <v>-0.0208</v>
      </c>
      <c r="Q15" s="180"/>
    </row>
    <row r="16" spans="1:17" ht="18" customHeight="1">
      <c r="A16" s="190">
        <v>8</v>
      </c>
      <c r="B16" s="475" t="s">
        <v>403</v>
      </c>
      <c r="C16" s="480">
        <v>5128430</v>
      </c>
      <c r="D16" s="196" t="s">
        <v>12</v>
      </c>
      <c r="E16" s="310" t="s">
        <v>354</v>
      </c>
      <c r="F16" s="489">
        <v>800</v>
      </c>
      <c r="G16" s="438">
        <v>979278</v>
      </c>
      <c r="H16" s="439">
        <v>980114</v>
      </c>
      <c r="I16" s="615">
        <f>G16-H16</f>
        <v>-836</v>
      </c>
      <c r="J16" s="615">
        <f t="shared" si="1"/>
        <v>-668800</v>
      </c>
      <c r="K16" s="615">
        <f t="shared" si="2"/>
        <v>-0.6688</v>
      </c>
      <c r="L16" s="438">
        <v>987569</v>
      </c>
      <c r="M16" s="439">
        <v>987690</v>
      </c>
      <c r="N16" s="604">
        <f>L16-M16</f>
        <v>-121</v>
      </c>
      <c r="O16" s="604">
        <f t="shared" si="4"/>
        <v>-96800</v>
      </c>
      <c r="P16" s="604">
        <f t="shared" si="5"/>
        <v>-0.0968</v>
      </c>
      <c r="Q16" s="180"/>
    </row>
    <row r="17" spans="1:17" ht="18" customHeight="1">
      <c r="A17" s="190">
        <v>9</v>
      </c>
      <c r="B17" s="475" t="s">
        <v>396</v>
      </c>
      <c r="C17" s="480">
        <v>5128445</v>
      </c>
      <c r="D17" s="196" t="s">
        <v>12</v>
      </c>
      <c r="E17" s="310" t="s">
        <v>354</v>
      </c>
      <c r="F17" s="489">
        <v>800</v>
      </c>
      <c r="G17" s="438">
        <v>988365</v>
      </c>
      <c r="H17" s="439">
        <v>988472</v>
      </c>
      <c r="I17" s="615">
        <f>G17-H17</f>
        <v>-107</v>
      </c>
      <c r="J17" s="615">
        <f t="shared" si="1"/>
        <v>-85600</v>
      </c>
      <c r="K17" s="615">
        <f t="shared" si="2"/>
        <v>-0.0856</v>
      </c>
      <c r="L17" s="438">
        <v>994779</v>
      </c>
      <c r="M17" s="439">
        <v>994823</v>
      </c>
      <c r="N17" s="604">
        <f>L17-M17</f>
        <v>-44</v>
      </c>
      <c r="O17" s="604">
        <f t="shared" si="4"/>
        <v>-35200</v>
      </c>
      <c r="P17" s="604">
        <f t="shared" si="5"/>
        <v>-0.0352</v>
      </c>
      <c r="Q17" s="570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3"/>
      <c r="I18" s="616"/>
      <c r="J18" s="616"/>
      <c r="K18" s="616"/>
      <c r="L18" s="526"/>
      <c r="M18" s="79"/>
      <c r="N18" s="604"/>
      <c r="O18" s="604"/>
      <c r="P18" s="604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8">
        <v>998651</v>
      </c>
      <c r="H19" s="439">
        <v>998176</v>
      </c>
      <c r="I19" s="616">
        <f aca="true" t="shared" si="6" ref="I19:I26">G19-H19</f>
        <v>475</v>
      </c>
      <c r="J19" s="616">
        <f t="shared" si="1"/>
        <v>47500</v>
      </c>
      <c r="K19" s="616">
        <f t="shared" si="2"/>
        <v>0.0475</v>
      </c>
      <c r="L19" s="438">
        <v>390043</v>
      </c>
      <c r="M19" s="439">
        <v>389369</v>
      </c>
      <c r="N19" s="604">
        <f aca="true" t="shared" si="7" ref="N19:N26">L19-M19</f>
        <v>674</v>
      </c>
      <c r="O19" s="604">
        <f t="shared" si="4"/>
        <v>67400</v>
      </c>
      <c r="P19" s="604">
        <f t="shared" si="5"/>
        <v>0.0674</v>
      </c>
      <c r="Q19" s="180"/>
    </row>
    <row r="20" spans="1:17" s="713" customFormat="1" ht="18" customHeight="1">
      <c r="A20" s="190">
        <v>11</v>
      </c>
      <c r="B20" s="191" t="s">
        <v>205</v>
      </c>
      <c r="C20" s="192">
        <v>4865131</v>
      </c>
      <c r="D20" s="196" t="s">
        <v>12</v>
      </c>
      <c r="E20" s="310" t="s">
        <v>354</v>
      </c>
      <c r="F20" s="197">
        <v>75</v>
      </c>
      <c r="G20" s="441">
        <v>1000299</v>
      </c>
      <c r="H20" s="442">
        <v>999908</v>
      </c>
      <c r="I20" s="758">
        <f>G20-H20</f>
        <v>391</v>
      </c>
      <c r="J20" s="758">
        <f>$F20*I20</f>
        <v>29325</v>
      </c>
      <c r="K20" s="758">
        <f>J20/1000000</f>
        <v>0.029325</v>
      </c>
      <c r="L20" s="441">
        <v>1330</v>
      </c>
      <c r="M20" s="442">
        <v>1044</v>
      </c>
      <c r="N20" s="349">
        <f>L20-M20</f>
        <v>286</v>
      </c>
      <c r="O20" s="349">
        <f>$F20*N20</f>
        <v>21450</v>
      </c>
      <c r="P20" s="349">
        <f>O20/1000000</f>
        <v>0.02145</v>
      </c>
      <c r="Q20" s="754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8">
        <v>16236</v>
      </c>
      <c r="H21" s="439">
        <v>16403</v>
      </c>
      <c r="I21" s="616">
        <f t="shared" si="6"/>
        <v>-167</v>
      </c>
      <c r="J21" s="616">
        <f t="shared" si="1"/>
        <v>-16700</v>
      </c>
      <c r="K21" s="616">
        <f t="shared" si="2"/>
        <v>-0.0167</v>
      </c>
      <c r="L21" s="438">
        <v>373072</v>
      </c>
      <c r="M21" s="439">
        <v>372429</v>
      </c>
      <c r="N21" s="604">
        <f t="shared" si="7"/>
        <v>643</v>
      </c>
      <c r="O21" s="604">
        <f t="shared" si="4"/>
        <v>64300</v>
      </c>
      <c r="P21" s="604">
        <f t="shared" si="5"/>
        <v>0.0643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8">
        <v>1818</v>
      </c>
      <c r="H22" s="439">
        <v>2364</v>
      </c>
      <c r="I22" s="616">
        <f t="shared" si="6"/>
        <v>-546</v>
      </c>
      <c r="J22" s="616">
        <f t="shared" si="1"/>
        <v>-54600</v>
      </c>
      <c r="K22" s="616">
        <f t="shared" si="2"/>
        <v>-0.0546</v>
      </c>
      <c r="L22" s="438">
        <v>364106</v>
      </c>
      <c r="M22" s="439">
        <v>364234</v>
      </c>
      <c r="N22" s="604">
        <f t="shared" si="7"/>
        <v>-128</v>
      </c>
      <c r="O22" s="604">
        <f t="shared" si="4"/>
        <v>-12800</v>
      </c>
      <c r="P22" s="604">
        <f t="shared" si="5"/>
        <v>-0.0128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8">
        <v>995339</v>
      </c>
      <c r="H23" s="439">
        <v>995751</v>
      </c>
      <c r="I23" s="616">
        <f t="shared" si="6"/>
        <v>-412</v>
      </c>
      <c r="J23" s="616">
        <f t="shared" si="1"/>
        <v>-41200</v>
      </c>
      <c r="K23" s="616">
        <f t="shared" si="2"/>
        <v>-0.0412</v>
      </c>
      <c r="L23" s="438">
        <v>309627</v>
      </c>
      <c r="M23" s="439">
        <v>309242</v>
      </c>
      <c r="N23" s="604">
        <f t="shared" si="7"/>
        <v>385</v>
      </c>
      <c r="O23" s="604">
        <f t="shared" si="4"/>
        <v>38500</v>
      </c>
      <c r="P23" s="604">
        <f t="shared" si="5"/>
        <v>0.0385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8">
        <v>947</v>
      </c>
      <c r="H24" s="439">
        <v>1426</v>
      </c>
      <c r="I24" s="616">
        <f t="shared" si="6"/>
        <v>-479</v>
      </c>
      <c r="J24" s="616">
        <f t="shared" si="1"/>
        <v>-47900</v>
      </c>
      <c r="K24" s="616">
        <f t="shared" si="2"/>
        <v>-0.0479</v>
      </c>
      <c r="L24" s="438">
        <v>195206</v>
      </c>
      <c r="M24" s="439">
        <v>195327</v>
      </c>
      <c r="N24" s="604">
        <f t="shared" si="7"/>
        <v>-121</v>
      </c>
      <c r="O24" s="604">
        <f t="shared" si="4"/>
        <v>-12100</v>
      </c>
      <c r="P24" s="604">
        <f t="shared" si="5"/>
        <v>-0.0121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8">
        <v>11869</v>
      </c>
      <c r="H25" s="439">
        <v>12483</v>
      </c>
      <c r="I25" s="616">
        <f t="shared" si="6"/>
        <v>-614</v>
      </c>
      <c r="J25" s="616">
        <f t="shared" si="1"/>
        <v>-61400</v>
      </c>
      <c r="K25" s="616">
        <f t="shared" si="2"/>
        <v>-0.0614</v>
      </c>
      <c r="L25" s="438">
        <v>258935</v>
      </c>
      <c r="M25" s="439">
        <v>258971</v>
      </c>
      <c r="N25" s="604">
        <f t="shared" si="7"/>
        <v>-36</v>
      </c>
      <c r="O25" s="604">
        <f t="shared" si="4"/>
        <v>-3600</v>
      </c>
      <c r="P25" s="604">
        <f t="shared" si="5"/>
        <v>-0.0036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1">
        <v>55854</v>
      </c>
      <c r="H26" s="442">
        <v>54493</v>
      </c>
      <c r="I26" s="616">
        <f t="shared" si="6"/>
        <v>1361</v>
      </c>
      <c r="J26" s="616">
        <f t="shared" si="1"/>
        <v>136100</v>
      </c>
      <c r="K26" s="616">
        <f t="shared" si="2"/>
        <v>0.1361</v>
      </c>
      <c r="L26" s="441">
        <v>709206</v>
      </c>
      <c r="M26" s="442">
        <v>708938</v>
      </c>
      <c r="N26" s="610">
        <f t="shared" si="7"/>
        <v>268</v>
      </c>
      <c r="O26" s="610">
        <f t="shared" si="4"/>
        <v>26800</v>
      </c>
      <c r="P26" s="610">
        <f t="shared" si="5"/>
        <v>0.0268</v>
      </c>
      <c r="Q26" s="570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3"/>
      <c r="I27" s="616"/>
      <c r="J27" s="616"/>
      <c r="K27" s="616"/>
      <c r="L27" s="526"/>
      <c r="M27" s="79"/>
      <c r="N27" s="604"/>
      <c r="O27" s="604"/>
      <c r="P27" s="604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8">
        <v>0</v>
      </c>
      <c r="H28" s="439">
        <v>0</v>
      </c>
      <c r="I28" s="616">
        <f>G28-H28</f>
        <v>0</v>
      </c>
      <c r="J28" s="616">
        <f t="shared" si="1"/>
        <v>0</v>
      </c>
      <c r="K28" s="616">
        <f t="shared" si="2"/>
        <v>0</v>
      </c>
      <c r="L28" s="438">
        <v>88663</v>
      </c>
      <c r="M28" s="439">
        <v>88565</v>
      </c>
      <c r="N28" s="604">
        <f>L28-M28</f>
        <v>98</v>
      </c>
      <c r="O28" s="604">
        <f t="shared" si="4"/>
        <v>107800</v>
      </c>
      <c r="P28" s="604">
        <f t="shared" si="5"/>
        <v>0.1078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8">
        <v>1087</v>
      </c>
      <c r="H29" s="439">
        <v>1176</v>
      </c>
      <c r="I29" s="616">
        <f>G29-H29</f>
        <v>-89</v>
      </c>
      <c r="J29" s="616">
        <f t="shared" si="1"/>
        <v>-89000</v>
      </c>
      <c r="K29" s="616">
        <f t="shared" si="2"/>
        <v>-0.089</v>
      </c>
      <c r="L29" s="438">
        <v>39913</v>
      </c>
      <c r="M29" s="439">
        <v>39861</v>
      </c>
      <c r="N29" s="604">
        <f>L29-M29</f>
        <v>52</v>
      </c>
      <c r="O29" s="604">
        <f t="shared" si="4"/>
        <v>52000</v>
      </c>
      <c r="P29" s="604">
        <f t="shared" si="5"/>
        <v>0.052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8">
        <v>0</v>
      </c>
      <c r="H30" s="439">
        <v>0</v>
      </c>
      <c r="I30" s="616">
        <f>G30-H30</f>
        <v>0</v>
      </c>
      <c r="J30" s="616">
        <f t="shared" si="1"/>
        <v>0</v>
      </c>
      <c r="K30" s="616">
        <f t="shared" si="2"/>
        <v>0</v>
      </c>
      <c r="L30" s="438">
        <v>150721</v>
      </c>
      <c r="M30" s="439">
        <v>149334</v>
      </c>
      <c r="N30" s="604">
        <f>L30-M30</f>
        <v>1387</v>
      </c>
      <c r="O30" s="604">
        <f t="shared" si="4"/>
        <v>1525700</v>
      </c>
      <c r="P30" s="604">
        <f t="shared" si="5"/>
        <v>1.5257</v>
      </c>
      <c r="Q30" s="180"/>
    </row>
    <row r="31" spans="1:17" s="713" customFormat="1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1">
        <v>3230</v>
      </c>
      <c r="H31" s="442">
        <v>3466</v>
      </c>
      <c r="I31" s="758">
        <f>G31-H31</f>
        <v>-236</v>
      </c>
      <c r="J31" s="758">
        <f t="shared" si="1"/>
        <v>-236000</v>
      </c>
      <c r="K31" s="758">
        <f t="shared" si="2"/>
        <v>-0.236</v>
      </c>
      <c r="L31" s="441">
        <v>54066</v>
      </c>
      <c r="M31" s="442">
        <v>54066</v>
      </c>
      <c r="N31" s="349">
        <f>L31-M31</f>
        <v>0</v>
      </c>
      <c r="O31" s="349">
        <f t="shared" si="4"/>
        <v>0</v>
      </c>
      <c r="P31" s="349">
        <f t="shared" si="5"/>
        <v>0</v>
      </c>
      <c r="Q31" s="722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15"/>
      <c r="J32" s="615"/>
      <c r="K32" s="617">
        <f>SUM(K28:K31)</f>
        <v>-0.32499999999999996</v>
      </c>
      <c r="L32" s="218"/>
      <c r="M32" s="79"/>
      <c r="N32" s="604"/>
      <c r="O32" s="604"/>
      <c r="P32" s="668">
        <f>SUM(P28:P31)</f>
        <v>1.6855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15"/>
      <c r="J33" s="615"/>
      <c r="K33" s="615"/>
      <c r="L33" s="218"/>
      <c r="M33" s="79"/>
      <c r="N33" s="604"/>
      <c r="O33" s="604"/>
      <c r="P33" s="604"/>
      <c r="Q33" s="180"/>
    </row>
    <row r="34" spans="1:17" ht="18" customHeight="1">
      <c r="A34" s="190">
        <v>22</v>
      </c>
      <c r="B34" s="712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1">
        <v>4154</v>
      </c>
      <c r="H34" s="442">
        <v>3834</v>
      </c>
      <c r="I34" s="616">
        <f>G34-H34</f>
        <v>320</v>
      </c>
      <c r="J34" s="616">
        <f t="shared" si="1"/>
        <v>320000</v>
      </c>
      <c r="K34" s="616">
        <f t="shared" si="2"/>
        <v>0.32</v>
      </c>
      <c r="L34" s="441">
        <v>73763</v>
      </c>
      <c r="M34" s="442">
        <v>73763</v>
      </c>
      <c r="N34" s="610">
        <f>L34-M34</f>
        <v>0</v>
      </c>
      <c r="O34" s="610">
        <f t="shared" si="4"/>
        <v>0</v>
      </c>
      <c r="P34" s="610">
        <f t="shared" si="5"/>
        <v>0</v>
      </c>
      <c r="Q34" s="711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1">
        <v>14977</v>
      </c>
      <c r="H35" s="442">
        <v>14615</v>
      </c>
      <c r="I35" s="616">
        <f>G35-H35</f>
        <v>362</v>
      </c>
      <c r="J35" s="616">
        <f t="shared" si="1"/>
        <v>362000</v>
      </c>
      <c r="K35" s="616">
        <f t="shared" si="2"/>
        <v>0.362</v>
      </c>
      <c r="L35" s="441">
        <v>171</v>
      </c>
      <c r="M35" s="442">
        <v>170</v>
      </c>
      <c r="N35" s="610">
        <f>L35-M35</f>
        <v>1</v>
      </c>
      <c r="O35" s="610">
        <f t="shared" si="4"/>
        <v>1000</v>
      </c>
      <c r="P35" s="610">
        <f t="shared" si="5"/>
        <v>0.001</v>
      </c>
      <c r="Q35" s="684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8">
        <v>905636</v>
      </c>
      <c r="H36" s="439">
        <v>905721</v>
      </c>
      <c r="I36" s="615">
        <f>G36-H36</f>
        <v>-85</v>
      </c>
      <c r="J36" s="615">
        <f t="shared" si="1"/>
        <v>-42500</v>
      </c>
      <c r="K36" s="615">
        <f t="shared" si="2"/>
        <v>-0.0425</v>
      </c>
      <c r="L36" s="438">
        <v>54662</v>
      </c>
      <c r="M36" s="439">
        <v>54663</v>
      </c>
      <c r="N36" s="604">
        <f>L36-M36</f>
        <v>-1</v>
      </c>
      <c r="O36" s="604">
        <f t="shared" si="4"/>
        <v>-500</v>
      </c>
      <c r="P36" s="604">
        <f t="shared" si="5"/>
        <v>-0.0005</v>
      </c>
      <c r="Q36" s="684"/>
    </row>
    <row r="37" spans="1:17" s="713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1">
        <v>2201</v>
      </c>
      <c r="H37" s="442">
        <v>3650</v>
      </c>
      <c r="I37" s="758">
        <f>G37-H37</f>
        <v>-1449</v>
      </c>
      <c r="J37" s="758">
        <f>$F37*I37</f>
        <v>-579600</v>
      </c>
      <c r="K37" s="758">
        <f>J37/1000000</f>
        <v>-0.5796</v>
      </c>
      <c r="L37" s="441">
        <v>3079</v>
      </c>
      <c r="M37" s="442">
        <v>3081</v>
      </c>
      <c r="N37" s="349">
        <f>L37-M37</f>
        <v>-2</v>
      </c>
      <c r="O37" s="349">
        <f>$F37*N37</f>
        <v>-800</v>
      </c>
      <c r="P37" s="349">
        <f>O37/1000000</f>
        <v>-0.0008</v>
      </c>
      <c r="Q37" s="716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615"/>
      <c r="J38" s="615"/>
      <c r="K38" s="615"/>
      <c r="L38" s="218"/>
      <c r="M38" s="79"/>
      <c r="N38" s="604"/>
      <c r="O38" s="604"/>
      <c r="P38" s="604"/>
      <c r="Q38" s="682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1">
        <v>999654</v>
      </c>
      <c r="H39" s="442">
        <v>999918</v>
      </c>
      <c r="I39" s="616">
        <f>G39-H39</f>
        <v>-264</v>
      </c>
      <c r="J39" s="616">
        <f t="shared" si="1"/>
        <v>132000</v>
      </c>
      <c r="K39" s="616">
        <f t="shared" si="2"/>
        <v>0.132</v>
      </c>
      <c r="L39" s="441">
        <v>17094</v>
      </c>
      <c r="M39" s="442">
        <v>17114</v>
      </c>
      <c r="N39" s="610">
        <f>L39-M39</f>
        <v>-20</v>
      </c>
      <c r="O39" s="610">
        <f t="shared" si="4"/>
        <v>10000</v>
      </c>
      <c r="P39" s="610">
        <f t="shared" si="5"/>
        <v>0.01</v>
      </c>
      <c r="Q39" s="682"/>
    </row>
    <row r="40" spans="1:17" s="713" customFormat="1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1">
        <v>2719</v>
      </c>
      <c r="H40" s="442">
        <v>2719</v>
      </c>
      <c r="I40" s="758">
        <f>G40-H40</f>
        <v>0</v>
      </c>
      <c r="J40" s="758">
        <f t="shared" si="1"/>
        <v>0</v>
      </c>
      <c r="K40" s="758">
        <f t="shared" si="2"/>
        <v>0</v>
      </c>
      <c r="L40" s="441">
        <v>978921</v>
      </c>
      <c r="M40" s="442">
        <v>978921</v>
      </c>
      <c r="N40" s="349">
        <f>L40-M40</f>
        <v>0</v>
      </c>
      <c r="O40" s="349">
        <f t="shared" si="4"/>
        <v>0</v>
      </c>
      <c r="P40" s="349">
        <f t="shared" si="5"/>
        <v>0</v>
      </c>
      <c r="Q40" s="737" t="s">
        <v>442</v>
      </c>
    </row>
    <row r="41" spans="1:17" s="713" customFormat="1" ht="17.25" customHeight="1">
      <c r="A41" s="190"/>
      <c r="B41" s="191"/>
      <c r="C41" s="192"/>
      <c r="D41" s="196"/>
      <c r="E41" s="310"/>
      <c r="F41" s="195"/>
      <c r="G41" s="441"/>
      <c r="H41" s="442"/>
      <c r="I41" s="758"/>
      <c r="J41" s="758"/>
      <c r="K41" s="758">
        <v>0</v>
      </c>
      <c r="L41" s="441"/>
      <c r="M41" s="442"/>
      <c r="N41" s="349"/>
      <c r="O41" s="349"/>
      <c r="P41" s="349"/>
      <c r="Q41" s="754" t="s">
        <v>432</v>
      </c>
    </row>
    <row r="42" spans="1:17" ht="17.25" customHeight="1">
      <c r="A42" s="190">
        <v>27</v>
      </c>
      <c r="B42" s="191" t="s">
        <v>121</v>
      </c>
      <c r="C42" s="192">
        <v>4864791</v>
      </c>
      <c r="D42" s="196" t="s">
        <v>12</v>
      </c>
      <c r="E42" s="310" t="s">
        <v>354</v>
      </c>
      <c r="F42" s="195">
        <v>-166.666666666667</v>
      </c>
      <c r="G42" s="441">
        <v>987604</v>
      </c>
      <c r="H42" s="442">
        <v>987604</v>
      </c>
      <c r="I42" s="616">
        <f>G42-H42</f>
        <v>0</v>
      </c>
      <c r="J42" s="616">
        <f t="shared" si="1"/>
        <v>0</v>
      </c>
      <c r="K42" s="616">
        <f t="shared" si="2"/>
        <v>0</v>
      </c>
      <c r="L42" s="441">
        <v>993182</v>
      </c>
      <c r="M42" s="442">
        <v>993182</v>
      </c>
      <c r="N42" s="610">
        <f>L42-M42</f>
        <v>0</v>
      </c>
      <c r="O42" s="610">
        <f t="shared" si="4"/>
        <v>0</v>
      </c>
      <c r="P42" s="610">
        <f t="shared" si="5"/>
        <v>0</v>
      </c>
      <c r="Q42" s="548"/>
    </row>
    <row r="43" spans="1:17" ht="16.5" customHeight="1" thickBot="1">
      <c r="A43" s="190"/>
      <c r="B43" s="703"/>
      <c r="C43" s="203"/>
      <c r="D43" s="205"/>
      <c r="E43" s="202"/>
      <c r="F43" s="704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1"/>
    </row>
    <row r="44" spans="1:17" ht="18" customHeight="1" thickTop="1">
      <c r="A44" s="189"/>
      <c r="B44" s="191"/>
      <c r="C44" s="192"/>
      <c r="D44" s="193"/>
      <c r="E44" s="310"/>
      <c r="F44" s="192"/>
      <c r="G44" s="192"/>
      <c r="H44" s="79"/>
      <c r="I44" s="79"/>
      <c r="J44" s="79"/>
      <c r="K44" s="79"/>
      <c r="L44" s="525"/>
      <c r="M44" s="79"/>
      <c r="N44" s="79"/>
      <c r="O44" s="79"/>
      <c r="P44" s="79"/>
      <c r="Q44" s="25"/>
    </row>
    <row r="45" spans="1:17" ht="21" customHeight="1" thickBot="1">
      <c r="A45" s="214"/>
      <c r="B45" s="532"/>
      <c r="C45" s="203"/>
      <c r="D45" s="205"/>
      <c r="E45" s="202"/>
      <c r="F45" s="203"/>
      <c r="G45" s="203"/>
      <c r="H45" s="89"/>
      <c r="I45" s="89"/>
      <c r="J45" s="89"/>
      <c r="K45" s="89"/>
      <c r="L45" s="89"/>
      <c r="M45" s="89"/>
      <c r="N45" s="89"/>
      <c r="O45" s="89"/>
      <c r="P45" s="89"/>
      <c r="Q45" s="217" t="str">
        <f>NDPL!Q1</f>
        <v>APRIL-2015</v>
      </c>
    </row>
    <row r="46" spans="1:17" ht="21.75" customHeight="1" thickTop="1">
      <c r="A46" s="187"/>
      <c r="B46" s="536" t="s">
        <v>356</v>
      </c>
      <c r="C46" s="192"/>
      <c r="D46" s="193"/>
      <c r="E46" s="310"/>
      <c r="F46" s="192"/>
      <c r="G46" s="537"/>
      <c r="H46" s="79"/>
      <c r="I46" s="79"/>
      <c r="J46" s="79"/>
      <c r="K46" s="79"/>
      <c r="L46" s="537"/>
      <c r="M46" s="79"/>
      <c r="N46" s="79"/>
      <c r="O46" s="79"/>
      <c r="P46" s="538"/>
      <c r="Q46" s="539"/>
    </row>
    <row r="47" spans="1:17" ht="21" customHeight="1">
      <c r="A47" s="190"/>
      <c r="B47" s="693" t="s">
        <v>401</v>
      </c>
      <c r="C47" s="192"/>
      <c r="D47" s="193"/>
      <c r="E47" s="310"/>
      <c r="F47" s="192"/>
      <c r="G47" s="129"/>
      <c r="H47" s="79"/>
      <c r="I47" s="79"/>
      <c r="J47" s="79"/>
      <c r="K47" s="79"/>
      <c r="L47" s="129"/>
      <c r="M47" s="79"/>
      <c r="N47" s="79"/>
      <c r="O47" s="79"/>
      <c r="P47" s="79"/>
      <c r="Q47" s="694"/>
    </row>
    <row r="48" spans="1:17" ht="18">
      <c r="A48" s="190">
        <v>26</v>
      </c>
      <c r="B48" s="191" t="s">
        <v>402</v>
      </c>
      <c r="C48" s="192">
        <v>5128418</v>
      </c>
      <c r="D48" s="196" t="s">
        <v>12</v>
      </c>
      <c r="E48" s="310" t="s">
        <v>354</v>
      </c>
      <c r="F48" s="192">
        <v>-1000</v>
      </c>
      <c r="G48" s="438">
        <v>964768</v>
      </c>
      <c r="H48" s="439">
        <v>967158</v>
      </c>
      <c r="I48" s="604">
        <f>G48-H48</f>
        <v>-2390</v>
      </c>
      <c r="J48" s="604">
        <f t="shared" si="1"/>
        <v>2390000</v>
      </c>
      <c r="K48" s="604">
        <f t="shared" si="2"/>
        <v>2.39</v>
      </c>
      <c r="L48" s="438">
        <v>978455</v>
      </c>
      <c r="M48" s="439">
        <v>978507</v>
      </c>
      <c r="N48" s="604">
        <f>L48-M48</f>
        <v>-52</v>
      </c>
      <c r="O48" s="604">
        <f t="shared" si="4"/>
        <v>52000</v>
      </c>
      <c r="P48" s="604">
        <f t="shared" si="5"/>
        <v>0.052</v>
      </c>
      <c r="Q48" s="695"/>
    </row>
    <row r="49" spans="1:17" ht="18">
      <c r="A49" s="190">
        <v>27</v>
      </c>
      <c r="B49" s="191" t="s">
        <v>413</v>
      </c>
      <c r="C49" s="192">
        <v>5128421</v>
      </c>
      <c r="D49" s="196" t="s">
        <v>12</v>
      </c>
      <c r="E49" s="310" t="s">
        <v>354</v>
      </c>
      <c r="F49" s="192">
        <v>-1000</v>
      </c>
      <c r="G49" s="438">
        <v>23</v>
      </c>
      <c r="H49" s="439">
        <v>23</v>
      </c>
      <c r="I49" s="379">
        <f>G49-H49</f>
        <v>0</v>
      </c>
      <c r="J49" s="379">
        <f>$F49*I49</f>
        <v>0</v>
      </c>
      <c r="K49" s="379">
        <f>J49/1000000</f>
        <v>0</v>
      </c>
      <c r="L49" s="438">
        <v>44</v>
      </c>
      <c r="M49" s="439">
        <v>44</v>
      </c>
      <c r="N49" s="379">
        <f>L49-M49</f>
        <v>0</v>
      </c>
      <c r="O49" s="379">
        <f>$F49*N49</f>
        <v>0</v>
      </c>
      <c r="P49" s="379">
        <f>O49/1000000</f>
        <v>0</v>
      </c>
      <c r="Q49" s="695"/>
    </row>
    <row r="50" spans="1:17" ht="18">
      <c r="A50" s="190"/>
      <c r="B50" s="693" t="s">
        <v>405</v>
      </c>
      <c r="C50" s="192"/>
      <c r="D50" s="196"/>
      <c r="E50" s="310"/>
      <c r="F50" s="192"/>
      <c r="G50" s="438"/>
      <c r="H50" s="439"/>
      <c r="I50" s="604"/>
      <c r="J50" s="604"/>
      <c r="K50" s="604"/>
      <c r="L50" s="438"/>
      <c r="M50" s="439"/>
      <c r="N50" s="604"/>
      <c r="O50" s="604"/>
      <c r="P50" s="604"/>
      <c r="Q50" s="695"/>
    </row>
    <row r="51" spans="1:17" ht="18">
      <c r="A51" s="190">
        <v>28</v>
      </c>
      <c r="B51" s="191" t="s">
        <v>402</v>
      </c>
      <c r="C51" s="192">
        <v>5128422</v>
      </c>
      <c r="D51" s="196" t="s">
        <v>12</v>
      </c>
      <c r="E51" s="310" t="s">
        <v>354</v>
      </c>
      <c r="F51" s="192">
        <v>-1000</v>
      </c>
      <c r="G51" s="438">
        <v>972847</v>
      </c>
      <c r="H51" s="439">
        <v>973924</v>
      </c>
      <c r="I51" s="604">
        <f>G51-H51</f>
        <v>-1077</v>
      </c>
      <c r="J51" s="604">
        <f t="shared" si="1"/>
        <v>1077000</v>
      </c>
      <c r="K51" s="604">
        <f t="shared" si="2"/>
        <v>1.077</v>
      </c>
      <c r="L51" s="438">
        <v>984585</v>
      </c>
      <c r="M51" s="439">
        <v>984585</v>
      </c>
      <c r="N51" s="604">
        <f>L51-M51</f>
        <v>0</v>
      </c>
      <c r="O51" s="604">
        <f t="shared" si="4"/>
        <v>0</v>
      </c>
      <c r="P51" s="604">
        <f t="shared" si="5"/>
        <v>0</v>
      </c>
      <c r="Q51" s="695"/>
    </row>
    <row r="52" spans="1:17" ht="18">
      <c r="A52" s="190">
        <v>29</v>
      </c>
      <c r="B52" s="191" t="s">
        <v>413</v>
      </c>
      <c r="C52" s="192">
        <v>5128428</v>
      </c>
      <c r="D52" s="196" t="s">
        <v>12</v>
      </c>
      <c r="E52" s="310" t="s">
        <v>354</v>
      </c>
      <c r="F52" s="192">
        <v>-1000</v>
      </c>
      <c r="G52" s="438">
        <v>988114</v>
      </c>
      <c r="H52" s="439">
        <v>989234</v>
      </c>
      <c r="I52" s="604">
        <f>G52-H52</f>
        <v>-1120</v>
      </c>
      <c r="J52" s="604">
        <f>$F52*I52</f>
        <v>1120000</v>
      </c>
      <c r="K52" s="604">
        <f>J52/1000000</f>
        <v>1.12</v>
      </c>
      <c r="L52" s="438">
        <v>996400</v>
      </c>
      <c r="M52" s="439">
        <v>996400</v>
      </c>
      <c r="N52" s="604">
        <f>L52-M52</f>
        <v>0</v>
      </c>
      <c r="O52" s="604">
        <f>$F52*N52</f>
        <v>0</v>
      </c>
      <c r="P52" s="604">
        <f>O52/1000000</f>
        <v>0</v>
      </c>
      <c r="Q52" s="695"/>
    </row>
    <row r="53" spans="1:17" ht="18" customHeight="1">
      <c r="A53" s="190"/>
      <c r="B53" s="198" t="s">
        <v>194</v>
      </c>
      <c r="C53" s="192"/>
      <c r="D53" s="193"/>
      <c r="E53" s="310"/>
      <c r="F53" s="197"/>
      <c r="G53" s="129"/>
      <c r="H53" s="79"/>
      <c r="I53" s="79"/>
      <c r="J53" s="79"/>
      <c r="K53" s="79"/>
      <c r="L53" s="218"/>
      <c r="M53" s="79"/>
      <c r="N53" s="79"/>
      <c r="O53" s="79"/>
      <c r="P53" s="79"/>
      <c r="Q53" s="180"/>
    </row>
    <row r="54" spans="1:17" ht="18">
      <c r="A54" s="190">
        <v>30</v>
      </c>
      <c r="B54" s="200" t="s">
        <v>218</v>
      </c>
      <c r="C54" s="192">
        <v>4865133</v>
      </c>
      <c r="D54" s="196" t="s">
        <v>12</v>
      </c>
      <c r="E54" s="310" t="s">
        <v>354</v>
      </c>
      <c r="F54" s="197">
        <v>100</v>
      </c>
      <c r="G54" s="438">
        <v>341394</v>
      </c>
      <c r="H54" s="439">
        <v>338069</v>
      </c>
      <c r="I54" s="604">
        <f>G54-H54</f>
        <v>3325</v>
      </c>
      <c r="J54" s="604">
        <f t="shared" si="1"/>
        <v>332500</v>
      </c>
      <c r="K54" s="604">
        <f t="shared" si="2"/>
        <v>0.3325</v>
      </c>
      <c r="L54" s="438">
        <v>48566</v>
      </c>
      <c r="M54" s="439">
        <v>48566</v>
      </c>
      <c r="N54" s="604">
        <f>L54-M54</f>
        <v>0</v>
      </c>
      <c r="O54" s="604">
        <f t="shared" si="4"/>
        <v>0</v>
      </c>
      <c r="P54" s="604">
        <f t="shared" si="5"/>
        <v>0</v>
      </c>
      <c r="Q54" s="180"/>
    </row>
    <row r="55" spans="1:17" ht="18" customHeight="1">
      <c r="A55" s="190"/>
      <c r="B55" s="198" t="s">
        <v>196</v>
      </c>
      <c r="C55" s="192"/>
      <c r="D55" s="196"/>
      <c r="E55" s="310"/>
      <c r="F55" s="197"/>
      <c r="G55" s="129"/>
      <c r="H55" s="79"/>
      <c r="I55" s="604"/>
      <c r="J55" s="604"/>
      <c r="K55" s="604"/>
      <c r="L55" s="218"/>
      <c r="M55" s="79"/>
      <c r="N55" s="604"/>
      <c r="O55" s="604"/>
      <c r="P55" s="604"/>
      <c r="Q55" s="180"/>
    </row>
    <row r="56" spans="1:17" ht="18" customHeight="1">
      <c r="A56" s="190">
        <v>31</v>
      </c>
      <c r="B56" s="191" t="s">
        <v>183</v>
      </c>
      <c r="C56" s="192">
        <v>4865076</v>
      </c>
      <c r="D56" s="196" t="s">
        <v>12</v>
      </c>
      <c r="E56" s="310" t="s">
        <v>354</v>
      </c>
      <c r="F56" s="197">
        <v>100</v>
      </c>
      <c r="G56" s="438">
        <v>3862</v>
      </c>
      <c r="H56" s="439">
        <v>3870</v>
      </c>
      <c r="I56" s="604">
        <f>G56-H56</f>
        <v>-8</v>
      </c>
      <c r="J56" s="604">
        <f t="shared" si="1"/>
        <v>-800</v>
      </c>
      <c r="K56" s="604">
        <f t="shared" si="2"/>
        <v>-0.0008</v>
      </c>
      <c r="L56" s="438">
        <v>22169</v>
      </c>
      <c r="M56" s="439">
        <v>22032</v>
      </c>
      <c r="N56" s="604">
        <f>L56-M56</f>
        <v>137</v>
      </c>
      <c r="O56" s="604">
        <f t="shared" si="4"/>
        <v>13700</v>
      </c>
      <c r="P56" s="604">
        <f t="shared" si="5"/>
        <v>0.0137</v>
      </c>
      <c r="Q56" s="180"/>
    </row>
    <row r="57" spans="1:17" ht="18" customHeight="1">
      <c r="A57" s="190">
        <v>32</v>
      </c>
      <c r="B57" s="194" t="s">
        <v>197</v>
      </c>
      <c r="C57" s="192">
        <v>4865077</v>
      </c>
      <c r="D57" s="196" t="s">
        <v>12</v>
      </c>
      <c r="E57" s="310" t="s">
        <v>354</v>
      </c>
      <c r="F57" s="197">
        <v>100</v>
      </c>
      <c r="G57" s="129"/>
      <c r="H57" s="79"/>
      <c r="I57" s="604">
        <f>G57-H57</f>
        <v>0</v>
      </c>
      <c r="J57" s="604">
        <f t="shared" si="1"/>
        <v>0</v>
      </c>
      <c r="K57" s="604">
        <f t="shared" si="2"/>
        <v>0</v>
      </c>
      <c r="L57" s="526"/>
      <c r="M57" s="79"/>
      <c r="N57" s="604">
        <f>L57-M57</f>
        <v>0</v>
      </c>
      <c r="O57" s="604">
        <f t="shared" si="4"/>
        <v>0</v>
      </c>
      <c r="P57" s="604">
        <f t="shared" si="5"/>
        <v>0</v>
      </c>
      <c r="Q57" s="180"/>
    </row>
    <row r="58" spans="1:17" ht="18" customHeight="1">
      <c r="A58" s="190"/>
      <c r="B58" s="198" t="s">
        <v>173</v>
      </c>
      <c r="C58" s="192"/>
      <c r="D58" s="196"/>
      <c r="E58" s="310"/>
      <c r="F58" s="197"/>
      <c r="G58" s="129"/>
      <c r="H58" s="79"/>
      <c r="I58" s="604"/>
      <c r="J58" s="604"/>
      <c r="K58" s="604"/>
      <c r="L58" s="218"/>
      <c r="M58" s="79"/>
      <c r="N58" s="604"/>
      <c r="O58" s="604"/>
      <c r="P58" s="604"/>
      <c r="Q58" s="180"/>
    </row>
    <row r="59" spans="1:17" ht="18" customHeight="1">
      <c r="A59" s="190">
        <v>33</v>
      </c>
      <c r="B59" s="191" t="s">
        <v>190</v>
      </c>
      <c r="C59" s="192">
        <v>4865093</v>
      </c>
      <c r="D59" s="196" t="s">
        <v>12</v>
      </c>
      <c r="E59" s="310" t="s">
        <v>354</v>
      </c>
      <c r="F59" s="197">
        <v>100</v>
      </c>
      <c r="G59" s="438">
        <v>75487</v>
      </c>
      <c r="H59" s="439">
        <v>75334</v>
      </c>
      <c r="I59" s="604">
        <f>G59-H59</f>
        <v>153</v>
      </c>
      <c r="J59" s="604">
        <f t="shared" si="1"/>
        <v>15300</v>
      </c>
      <c r="K59" s="604">
        <f t="shared" si="2"/>
        <v>0.0153</v>
      </c>
      <c r="L59" s="438">
        <v>65944</v>
      </c>
      <c r="M59" s="439">
        <v>65464</v>
      </c>
      <c r="N59" s="604">
        <f>L59-M59</f>
        <v>480</v>
      </c>
      <c r="O59" s="604">
        <f t="shared" si="4"/>
        <v>48000</v>
      </c>
      <c r="P59" s="604">
        <f t="shared" si="5"/>
        <v>0.048</v>
      </c>
      <c r="Q59" s="180"/>
    </row>
    <row r="60" spans="1:17" ht="19.5" customHeight="1">
      <c r="A60" s="190">
        <v>34</v>
      </c>
      <c r="B60" s="194" t="s">
        <v>191</v>
      </c>
      <c r="C60" s="192">
        <v>4865094</v>
      </c>
      <c r="D60" s="196" t="s">
        <v>12</v>
      </c>
      <c r="E60" s="310" t="s">
        <v>354</v>
      </c>
      <c r="F60" s="197">
        <v>100</v>
      </c>
      <c r="G60" s="438">
        <v>78735</v>
      </c>
      <c r="H60" s="439">
        <v>76573</v>
      </c>
      <c r="I60" s="604">
        <f>G60-H60</f>
        <v>2162</v>
      </c>
      <c r="J60" s="604">
        <f t="shared" si="1"/>
        <v>216200</v>
      </c>
      <c r="K60" s="604">
        <f t="shared" si="2"/>
        <v>0.2162</v>
      </c>
      <c r="L60" s="438">
        <v>64030</v>
      </c>
      <c r="M60" s="439">
        <v>63756</v>
      </c>
      <c r="N60" s="604">
        <f>L60-M60</f>
        <v>274</v>
      </c>
      <c r="O60" s="604">
        <f t="shared" si="4"/>
        <v>27400</v>
      </c>
      <c r="P60" s="604">
        <f t="shared" si="5"/>
        <v>0.0274</v>
      </c>
      <c r="Q60" s="180"/>
    </row>
    <row r="61" spans="1:17" s="713" customFormat="1" ht="22.5" customHeight="1">
      <c r="A61" s="190">
        <v>35</v>
      </c>
      <c r="B61" s="200" t="s">
        <v>217</v>
      </c>
      <c r="C61" s="192">
        <v>5269199</v>
      </c>
      <c r="D61" s="196" t="s">
        <v>12</v>
      </c>
      <c r="E61" s="310" t="s">
        <v>354</v>
      </c>
      <c r="F61" s="197">
        <v>100</v>
      </c>
      <c r="G61" s="689">
        <v>8137</v>
      </c>
      <c r="H61" s="690">
        <v>6325</v>
      </c>
      <c r="I61" s="616">
        <f>G61-H61</f>
        <v>1812</v>
      </c>
      <c r="J61" s="616">
        <f>$F61*I61</f>
        <v>181200</v>
      </c>
      <c r="K61" s="616">
        <f>J61/1000000</f>
        <v>0.1812</v>
      </c>
      <c r="L61" s="689">
        <v>932</v>
      </c>
      <c r="M61" s="690">
        <v>11</v>
      </c>
      <c r="N61" s="616">
        <f>L61-M61</f>
        <v>921</v>
      </c>
      <c r="O61" s="616">
        <f>$F61*N61</f>
        <v>92100</v>
      </c>
      <c r="P61" s="616">
        <f>O61/1000000</f>
        <v>0.0921</v>
      </c>
      <c r="Q61" s="794"/>
    </row>
    <row r="62" spans="1:17" ht="19.5" customHeight="1">
      <c r="A62" s="190"/>
      <c r="B62" s="198" t="s">
        <v>183</v>
      </c>
      <c r="C62" s="192"/>
      <c r="D62" s="196"/>
      <c r="E62" s="193"/>
      <c r="F62" s="197"/>
      <c r="G62" s="438"/>
      <c r="H62" s="439"/>
      <c r="I62" s="604"/>
      <c r="J62" s="604"/>
      <c r="K62" s="604"/>
      <c r="L62" s="218"/>
      <c r="M62" s="79"/>
      <c r="N62" s="604"/>
      <c r="O62" s="604"/>
      <c r="P62" s="604"/>
      <c r="Q62" s="180"/>
    </row>
    <row r="63" spans="1:17" ht="18">
      <c r="A63" s="190">
        <v>36</v>
      </c>
      <c r="B63" s="191" t="s">
        <v>184</v>
      </c>
      <c r="C63" s="192">
        <v>4865143</v>
      </c>
      <c r="D63" s="196" t="s">
        <v>12</v>
      </c>
      <c r="E63" s="193" t="s">
        <v>13</v>
      </c>
      <c r="F63" s="197">
        <v>100</v>
      </c>
      <c r="G63" s="438">
        <v>69179</v>
      </c>
      <c r="H63" s="439">
        <v>63227</v>
      </c>
      <c r="I63" s="604">
        <f>G63-H63</f>
        <v>5952</v>
      </c>
      <c r="J63" s="604">
        <f t="shared" si="1"/>
        <v>595200</v>
      </c>
      <c r="K63" s="604">
        <f t="shared" si="2"/>
        <v>0.5952</v>
      </c>
      <c r="L63" s="438">
        <v>909272</v>
      </c>
      <c r="M63" s="439">
        <v>909272</v>
      </c>
      <c r="N63" s="604">
        <f>L63-M63</f>
        <v>0</v>
      </c>
      <c r="O63" s="604">
        <f t="shared" si="4"/>
        <v>0</v>
      </c>
      <c r="P63" s="604">
        <f t="shared" si="5"/>
        <v>0</v>
      </c>
      <c r="Q63" s="569"/>
    </row>
    <row r="64" spans="1:20" ht="18" customHeight="1" thickBot="1">
      <c r="A64" s="201"/>
      <c r="B64" s="202"/>
      <c r="C64" s="203"/>
      <c r="D64" s="204"/>
      <c r="E64" s="205"/>
      <c r="F64" s="206"/>
      <c r="G64" s="207"/>
      <c r="H64" s="208"/>
      <c r="I64" s="209"/>
      <c r="J64" s="209"/>
      <c r="K64" s="209"/>
      <c r="L64" s="210"/>
      <c r="M64" s="208"/>
      <c r="N64" s="209"/>
      <c r="O64" s="209"/>
      <c r="P64" s="209"/>
      <c r="Q64" s="212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21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01/05/2015</v>
      </c>
      <c r="H67" s="39" t="str">
        <f>H5</f>
        <v>INTIAL READING 01/04/2015</v>
      </c>
      <c r="I67" s="39" t="s">
        <v>4</v>
      </c>
      <c r="J67" s="39" t="s">
        <v>5</v>
      </c>
      <c r="K67" s="39" t="s">
        <v>6</v>
      </c>
      <c r="L67" s="41" t="str">
        <f>G67</f>
        <v>FINAL READING 01/05/2015</v>
      </c>
      <c r="M67" s="39" t="str">
        <f>H67</f>
        <v>INTIAL READING 01/04/2015</v>
      </c>
      <c r="N67" s="39" t="s">
        <v>4</v>
      </c>
      <c r="O67" s="39" t="s">
        <v>5</v>
      </c>
      <c r="P67" s="39" t="s">
        <v>6</v>
      </c>
      <c r="Q67" s="213" t="s">
        <v>317</v>
      </c>
      <c r="R67" s="93"/>
      <c r="S67" s="93"/>
      <c r="T67" s="93"/>
    </row>
    <row r="68" spans="1:20" ht="15.75" customHeight="1" thickTop="1">
      <c r="A68" s="540"/>
      <c r="B68" s="541"/>
      <c r="C68" s="541"/>
      <c r="D68" s="541"/>
      <c r="E68" s="541"/>
      <c r="F68" s="544"/>
      <c r="G68" s="541"/>
      <c r="H68" s="541"/>
      <c r="I68" s="541"/>
      <c r="J68" s="541"/>
      <c r="K68" s="544"/>
      <c r="L68" s="541"/>
      <c r="M68" s="541"/>
      <c r="N68" s="541"/>
      <c r="O68" s="541"/>
      <c r="P68" s="541"/>
      <c r="Q68" s="547"/>
      <c r="R68" s="93"/>
      <c r="S68" s="93"/>
      <c r="T68" s="93"/>
    </row>
    <row r="69" spans="1:20" ht="15.75" customHeight="1">
      <c r="A69" s="542"/>
      <c r="B69" s="396" t="s">
        <v>371</v>
      </c>
      <c r="C69" s="432"/>
      <c r="D69" s="457"/>
      <c r="E69" s="422"/>
      <c r="F69" s="197"/>
      <c r="G69" s="543"/>
      <c r="H69" s="543"/>
      <c r="I69" s="543"/>
      <c r="J69" s="543"/>
      <c r="K69" s="543"/>
      <c r="L69" s="542"/>
      <c r="M69" s="543"/>
      <c r="N69" s="543"/>
      <c r="O69" s="543"/>
      <c r="P69" s="543"/>
      <c r="Q69" s="548"/>
      <c r="R69" s="93"/>
      <c r="S69" s="93"/>
      <c r="T69" s="93"/>
    </row>
    <row r="70" spans="1:20" s="713" customFormat="1" ht="15.75" customHeight="1">
      <c r="A70" s="190">
        <v>1</v>
      </c>
      <c r="B70" s="191" t="s">
        <v>372</v>
      </c>
      <c r="C70" s="192">
        <v>4902555</v>
      </c>
      <c r="D70" s="457" t="s">
        <v>12</v>
      </c>
      <c r="E70" s="422" t="s">
        <v>354</v>
      </c>
      <c r="F70" s="197">
        <v>-75</v>
      </c>
      <c r="G70" s="441">
        <v>1329</v>
      </c>
      <c r="H70" s="442">
        <v>1157</v>
      </c>
      <c r="I70" s="349">
        <f>G70-H70</f>
        <v>172</v>
      </c>
      <c r="J70" s="349">
        <f>$F70*I70</f>
        <v>-12900</v>
      </c>
      <c r="K70" s="349">
        <f>J70/1000000</f>
        <v>-0.0129</v>
      </c>
      <c r="L70" s="441">
        <v>2135</v>
      </c>
      <c r="M70" s="442">
        <v>1976</v>
      </c>
      <c r="N70" s="349">
        <f>L70-M70</f>
        <v>159</v>
      </c>
      <c r="O70" s="349">
        <f>$F70*N70</f>
        <v>-11925</v>
      </c>
      <c r="P70" s="349">
        <f>O70/1000000</f>
        <v>-0.011925</v>
      </c>
      <c r="Q70" s="754"/>
      <c r="R70" s="111"/>
      <c r="S70" s="111"/>
      <c r="T70" s="111"/>
    </row>
    <row r="71" spans="1:20" ht="15.75" customHeight="1">
      <c r="A71" s="546">
        <v>2</v>
      </c>
      <c r="B71" s="191" t="s">
        <v>373</v>
      </c>
      <c r="C71" s="192">
        <v>4902587</v>
      </c>
      <c r="D71" s="457" t="s">
        <v>12</v>
      </c>
      <c r="E71" s="422" t="s">
        <v>354</v>
      </c>
      <c r="F71" s="197">
        <v>-100</v>
      </c>
      <c r="G71" s="438">
        <v>12545</v>
      </c>
      <c r="H71" s="439">
        <v>12378</v>
      </c>
      <c r="I71" s="604">
        <f>G71-H71</f>
        <v>167</v>
      </c>
      <c r="J71" s="604">
        <f>$F71*I71</f>
        <v>-16700</v>
      </c>
      <c r="K71" s="604">
        <f>J71/1000000</f>
        <v>-0.0167</v>
      </c>
      <c r="L71" s="438">
        <v>26739</v>
      </c>
      <c r="M71" s="439">
        <v>26587</v>
      </c>
      <c r="N71" s="604">
        <f>L71-M71</f>
        <v>152</v>
      </c>
      <c r="O71" s="604">
        <f>$F71*N71</f>
        <v>-15200</v>
      </c>
      <c r="P71" s="604">
        <f>O71/1000000</f>
        <v>-0.0152</v>
      </c>
      <c r="Q71" s="548"/>
      <c r="R71" s="93"/>
      <c r="S71" s="93"/>
      <c r="T71" s="93"/>
    </row>
    <row r="72" spans="1:20" ht="15.75" customHeight="1" thickBot="1">
      <c r="A72" s="210"/>
      <c r="B72" s="208"/>
      <c r="C72" s="208"/>
      <c r="D72" s="208"/>
      <c r="E72" s="208"/>
      <c r="F72" s="545"/>
      <c r="G72" s="208"/>
      <c r="H72" s="208"/>
      <c r="I72" s="208"/>
      <c r="J72" s="208"/>
      <c r="K72" s="545"/>
      <c r="L72" s="208"/>
      <c r="M72" s="208"/>
      <c r="N72" s="208"/>
      <c r="O72" s="208"/>
      <c r="P72" s="208"/>
      <c r="Q72" s="212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1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9">
        <f>SUM(K9:K64)+SUM(K70:K72)-K32</f>
        <v>5.536325</v>
      </c>
      <c r="L75" s="670"/>
      <c r="M75" s="670"/>
      <c r="N75" s="670"/>
      <c r="O75" s="670"/>
      <c r="P75" s="669">
        <f>SUM(P9:P64)+SUM(P70:P72)-P32</f>
        <v>2.0540249999999993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6"/>
      <c r="D79" s="90"/>
      <c r="E79" s="90"/>
      <c r="F79" s="90"/>
      <c r="G79" s="90"/>
      <c r="H79" s="90"/>
      <c r="I79" s="90"/>
      <c r="J79" s="298"/>
      <c r="K79" s="315" t="s">
        <v>347</v>
      </c>
      <c r="L79" s="90"/>
      <c r="M79" s="90"/>
      <c r="N79" s="90"/>
      <c r="O79" s="90"/>
      <c r="P79" s="315" t="s">
        <v>348</v>
      </c>
    </row>
    <row r="80" spans="1:17" ht="20.25">
      <c r="A80" s="293"/>
      <c r="B80" s="294"/>
      <c r="C80" s="211"/>
      <c r="D80" s="57"/>
      <c r="E80" s="57"/>
      <c r="F80" s="57"/>
      <c r="G80" s="57"/>
      <c r="H80" s="57"/>
      <c r="I80" s="57"/>
      <c r="J80" s="295"/>
      <c r="K80" s="294"/>
      <c r="L80" s="294"/>
      <c r="M80" s="294"/>
      <c r="N80" s="294"/>
      <c r="O80" s="294"/>
      <c r="P80" s="294"/>
      <c r="Q80" s="58"/>
    </row>
    <row r="81" spans="1:17" ht="20.25">
      <c r="A81" s="297"/>
      <c r="B81" s="211" t="s">
        <v>344</v>
      </c>
      <c r="C81" s="211"/>
      <c r="D81" s="288"/>
      <c r="E81" s="288"/>
      <c r="F81" s="288"/>
      <c r="G81" s="288"/>
      <c r="H81" s="288"/>
      <c r="I81" s="288"/>
      <c r="J81" s="288"/>
      <c r="K81" s="671">
        <f>K75</f>
        <v>5.536325</v>
      </c>
      <c r="L81" s="672"/>
      <c r="M81" s="672"/>
      <c r="N81" s="672"/>
      <c r="O81" s="672"/>
      <c r="P81" s="671">
        <f>P75</f>
        <v>2.0540249999999993</v>
      </c>
      <c r="Q81" s="59"/>
    </row>
    <row r="82" spans="1:17" ht="20.25">
      <c r="A82" s="297"/>
      <c r="B82" s="211"/>
      <c r="C82" s="211"/>
      <c r="D82" s="288"/>
      <c r="E82" s="288"/>
      <c r="F82" s="288"/>
      <c r="G82" s="288"/>
      <c r="H82" s="288"/>
      <c r="I82" s="290"/>
      <c r="J82" s="130"/>
      <c r="K82" s="78"/>
      <c r="L82" s="78"/>
      <c r="M82" s="78"/>
      <c r="N82" s="78"/>
      <c r="O82" s="78"/>
      <c r="P82" s="78"/>
      <c r="Q82" s="59"/>
    </row>
    <row r="83" spans="1:17" ht="20.25">
      <c r="A83" s="297"/>
      <c r="B83" s="211" t="s">
        <v>337</v>
      </c>
      <c r="C83" s="211"/>
      <c r="D83" s="288"/>
      <c r="E83" s="288"/>
      <c r="F83" s="288"/>
      <c r="G83" s="288"/>
      <c r="H83" s="288"/>
      <c r="I83" s="288"/>
      <c r="J83" s="288"/>
      <c r="K83" s="671">
        <f>'STEPPED UP GENCO'!K46</f>
        <v>0.004305242299999993</v>
      </c>
      <c r="L83" s="671"/>
      <c r="M83" s="671"/>
      <c r="N83" s="671"/>
      <c r="O83" s="671"/>
      <c r="P83" s="671">
        <f>'STEPPED UP GENCO'!P46</f>
        <v>-0.2983589855</v>
      </c>
      <c r="Q83" s="59"/>
    </row>
    <row r="84" spans="1:17" ht="20.25">
      <c r="A84" s="297"/>
      <c r="B84" s="211"/>
      <c r="C84" s="211"/>
      <c r="D84" s="291"/>
      <c r="E84" s="291"/>
      <c r="F84" s="291"/>
      <c r="G84" s="291"/>
      <c r="H84" s="291"/>
      <c r="I84" s="292"/>
      <c r="J84" s="287"/>
      <c r="K84" s="19"/>
      <c r="L84" s="19"/>
      <c r="M84" s="19"/>
      <c r="N84" s="19"/>
      <c r="O84" s="19"/>
      <c r="P84" s="19"/>
      <c r="Q84" s="59"/>
    </row>
    <row r="85" spans="1:17" ht="20.25">
      <c r="A85" s="297"/>
      <c r="B85" s="211" t="s">
        <v>345</v>
      </c>
      <c r="C85" s="211"/>
      <c r="D85" s="19"/>
      <c r="E85" s="19"/>
      <c r="F85" s="19"/>
      <c r="G85" s="19"/>
      <c r="H85" s="19"/>
      <c r="I85" s="19"/>
      <c r="J85" s="19"/>
      <c r="K85" s="300">
        <f>SUM(K81:K84)</f>
        <v>5.5406302423</v>
      </c>
      <c r="L85" s="19"/>
      <c r="M85" s="19"/>
      <c r="N85" s="19"/>
      <c r="O85" s="19"/>
      <c r="P85" s="500">
        <f>SUM(P81:P84)</f>
        <v>1.7556660144999994</v>
      </c>
      <c r="Q85" s="59"/>
    </row>
    <row r="86" spans="1:17" ht="20.25">
      <c r="A86" s="275"/>
      <c r="B86" s="19"/>
      <c r="C86" s="2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5" zoomScaleNormal="70" zoomScaleSheetLayoutView="55" zoomScalePageLayoutView="0" workbookViewId="0" topLeftCell="C1">
      <selection activeCell="F15" sqref="F1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APRIL-2015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39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1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5"/>
      <c r="L7" s="572"/>
      <c r="M7" s="525"/>
      <c r="N7" s="72"/>
      <c r="O7" s="72"/>
      <c r="P7" s="656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6"/>
      <c r="L8" s="218"/>
      <c r="M8" s="79"/>
      <c r="N8" s="79"/>
      <c r="O8" s="79"/>
      <c r="P8" s="657"/>
      <c r="Q8" s="180"/>
    </row>
    <row r="9" spans="1:17" ht="24" customHeight="1">
      <c r="A9" s="590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6"/>
      <c r="L9" s="218"/>
      <c r="M9" s="79"/>
      <c r="N9" s="79"/>
      <c r="O9" s="79"/>
      <c r="P9" s="657"/>
      <c r="Q9" s="180"/>
    </row>
    <row r="10" spans="1:17" ht="24" customHeight="1">
      <c r="A10" s="324">
        <v>1</v>
      </c>
      <c r="B10" s="327" t="s">
        <v>241</v>
      </c>
      <c r="C10" s="579">
        <v>4864848</v>
      </c>
      <c r="D10" s="329" t="s">
        <v>12</v>
      </c>
      <c r="E10" s="328" t="s">
        <v>354</v>
      </c>
      <c r="F10" s="329">
        <v>1000</v>
      </c>
      <c r="G10" s="618">
        <v>2414</v>
      </c>
      <c r="H10" s="619">
        <v>2407</v>
      </c>
      <c r="I10" s="585">
        <f aca="true" t="shared" si="0" ref="I10:I16">G10-H10</f>
        <v>7</v>
      </c>
      <c r="J10" s="585">
        <f aca="true" t="shared" si="1" ref="J10:J35">$F10*I10</f>
        <v>7000</v>
      </c>
      <c r="K10" s="647">
        <f aca="true" t="shared" si="2" ref="K10:K35">J10/1000000</f>
        <v>0.007</v>
      </c>
      <c r="L10" s="618">
        <v>27968</v>
      </c>
      <c r="M10" s="619">
        <v>27677</v>
      </c>
      <c r="N10" s="585">
        <f aca="true" t="shared" si="3" ref="N10:N16">L10-M10</f>
        <v>291</v>
      </c>
      <c r="O10" s="585">
        <f aca="true" t="shared" si="4" ref="O10:O35">$F10*N10</f>
        <v>291000</v>
      </c>
      <c r="P10" s="658">
        <f aca="true" t="shared" si="5" ref="P10:P35">O10/1000000</f>
        <v>0.291</v>
      </c>
      <c r="Q10" s="180"/>
    </row>
    <row r="11" spans="1:17" ht="24" customHeight="1">
      <c r="A11" s="324">
        <v>2</v>
      </c>
      <c r="B11" s="327" t="s">
        <v>242</v>
      </c>
      <c r="C11" s="579">
        <v>4864849</v>
      </c>
      <c r="D11" s="329" t="s">
        <v>12</v>
      </c>
      <c r="E11" s="328" t="s">
        <v>354</v>
      </c>
      <c r="F11" s="329">
        <v>1000</v>
      </c>
      <c r="G11" s="618">
        <v>1482</v>
      </c>
      <c r="H11" s="619">
        <v>1478</v>
      </c>
      <c r="I11" s="585">
        <f t="shared" si="0"/>
        <v>4</v>
      </c>
      <c r="J11" s="585">
        <f t="shared" si="1"/>
        <v>4000</v>
      </c>
      <c r="K11" s="647">
        <f t="shared" si="2"/>
        <v>0.004</v>
      </c>
      <c r="L11" s="618">
        <v>29421</v>
      </c>
      <c r="M11" s="619">
        <v>29170</v>
      </c>
      <c r="N11" s="585">
        <f t="shared" si="3"/>
        <v>251</v>
      </c>
      <c r="O11" s="585">
        <f t="shared" si="4"/>
        <v>251000</v>
      </c>
      <c r="P11" s="658">
        <f t="shared" si="5"/>
        <v>0.251</v>
      </c>
      <c r="Q11" s="180"/>
    </row>
    <row r="12" spans="1:17" ht="24" customHeight="1">
      <c r="A12" s="324">
        <v>3</v>
      </c>
      <c r="B12" s="327" t="s">
        <v>224</v>
      </c>
      <c r="C12" s="579">
        <v>4864846</v>
      </c>
      <c r="D12" s="329" t="s">
        <v>12</v>
      </c>
      <c r="E12" s="328" t="s">
        <v>354</v>
      </c>
      <c r="F12" s="329">
        <v>1000</v>
      </c>
      <c r="G12" s="618">
        <v>3917</v>
      </c>
      <c r="H12" s="619">
        <v>3901</v>
      </c>
      <c r="I12" s="585">
        <f t="shared" si="0"/>
        <v>16</v>
      </c>
      <c r="J12" s="585">
        <f t="shared" si="1"/>
        <v>16000</v>
      </c>
      <c r="K12" s="647">
        <f t="shared" si="2"/>
        <v>0.016</v>
      </c>
      <c r="L12" s="618">
        <v>36336</v>
      </c>
      <c r="M12" s="619">
        <v>36296</v>
      </c>
      <c r="N12" s="585">
        <f t="shared" si="3"/>
        <v>40</v>
      </c>
      <c r="O12" s="585">
        <f t="shared" si="4"/>
        <v>40000</v>
      </c>
      <c r="P12" s="658">
        <f t="shared" si="5"/>
        <v>0.04</v>
      </c>
      <c r="Q12" s="180"/>
    </row>
    <row r="13" spans="1:17" s="713" customFormat="1" ht="24" customHeight="1">
      <c r="A13" s="324">
        <v>4</v>
      </c>
      <c r="B13" s="327" t="s">
        <v>225</v>
      </c>
      <c r="C13" s="579">
        <v>4864857</v>
      </c>
      <c r="D13" s="329" t="s">
        <v>12</v>
      </c>
      <c r="E13" s="328" t="s">
        <v>354</v>
      </c>
      <c r="F13" s="329">
        <v>1000</v>
      </c>
      <c r="G13" s="706">
        <v>1133</v>
      </c>
      <c r="H13" s="707">
        <v>1134</v>
      </c>
      <c r="I13" s="708">
        <f t="shared" si="0"/>
        <v>-1</v>
      </c>
      <c r="J13" s="708">
        <f t="shared" si="1"/>
        <v>-1000</v>
      </c>
      <c r="K13" s="759">
        <f t="shared" si="2"/>
        <v>-0.001</v>
      </c>
      <c r="L13" s="706">
        <v>20690</v>
      </c>
      <c r="M13" s="707">
        <v>20410</v>
      </c>
      <c r="N13" s="708">
        <f t="shared" si="3"/>
        <v>280</v>
      </c>
      <c r="O13" s="708">
        <f t="shared" si="4"/>
        <v>280000</v>
      </c>
      <c r="P13" s="760">
        <f t="shared" si="5"/>
        <v>0.28</v>
      </c>
      <c r="Q13" s="722" t="s">
        <v>440</v>
      </c>
    </row>
    <row r="14" spans="1:17" s="713" customFormat="1" ht="24" customHeight="1">
      <c r="A14" s="324"/>
      <c r="B14" s="327" t="s">
        <v>225</v>
      </c>
      <c r="C14" s="579">
        <v>4864828</v>
      </c>
      <c r="D14" s="329" t="s">
        <v>12</v>
      </c>
      <c r="E14" s="328" t="s">
        <v>354</v>
      </c>
      <c r="F14" s="329">
        <v>133.33</v>
      </c>
      <c r="G14" s="706">
        <v>0</v>
      </c>
      <c r="H14" s="707">
        <v>0</v>
      </c>
      <c r="I14" s="708">
        <f>G14-H14</f>
        <v>0</v>
      </c>
      <c r="J14" s="708">
        <f>$F14*I14</f>
        <v>0</v>
      </c>
      <c r="K14" s="759">
        <f>J14/1000000</f>
        <v>0</v>
      </c>
      <c r="L14" s="706">
        <v>1481</v>
      </c>
      <c r="M14" s="707">
        <v>0</v>
      </c>
      <c r="N14" s="708">
        <f>L14-M14</f>
        <v>1481</v>
      </c>
      <c r="O14" s="708">
        <f>$F14*N14</f>
        <v>197461.73</v>
      </c>
      <c r="P14" s="760">
        <f>O14/1000000</f>
        <v>0.19746173</v>
      </c>
      <c r="Q14" s="722" t="s">
        <v>428</v>
      </c>
    </row>
    <row r="15" spans="1:17" ht="24" customHeight="1">
      <c r="A15" s="324">
        <v>5</v>
      </c>
      <c r="B15" s="327" t="s">
        <v>415</v>
      </c>
      <c r="C15" s="579">
        <v>4864850</v>
      </c>
      <c r="D15" s="329" t="s">
        <v>12</v>
      </c>
      <c r="E15" s="328" t="s">
        <v>354</v>
      </c>
      <c r="F15" s="329">
        <v>1000</v>
      </c>
      <c r="G15" s="618">
        <v>5312</v>
      </c>
      <c r="H15" s="619">
        <v>5180</v>
      </c>
      <c r="I15" s="585">
        <f t="shared" si="0"/>
        <v>132</v>
      </c>
      <c r="J15" s="585">
        <f t="shared" si="1"/>
        <v>132000</v>
      </c>
      <c r="K15" s="647">
        <f t="shared" si="2"/>
        <v>0.132</v>
      </c>
      <c r="L15" s="618">
        <v>10891</v>
      </c>
      <c r="M15" s="619">
        <v>10879</v>
      </c>
      <c r="N15" s="585">
        <f t="shared" si="3"/>
        <v>12</v>
      </c>
      <c r="O15" s="585">
        <f t="shared" si="4"/>
        <v>12000</v>
      </c>
      <c r="P15" s="658">
        <f t="shared" si="5"/>
        <v>0.012</v>
      </c>
      <c r="Q15" s="180"/>
    </row>
    <row r="16" spans="1:17" ht="24" customHeight="1">
      <c r="A16" s="324">
        <v>6</v>
      </c>
      <c r="B16" s="327" t="s">
        <v>414</v>
      </c>
      <c r="C16" s="579">
        <v>4864900</v>
      </c>
      <c r="D16" s="329" t="s">
        <v>12</v>
      </c>
      <c r="E16" s="328" t="s">
        <v>354</v>
      </c>
      <c r="F16" s="329">
        <v>500</v>
      </c>
      <c r="G16" s="618">
        <v>12350</v>
      </c>
      <c r="H16" s="619">
        <v>12355</v>
      </c>
      <c r="I16" s="585">
        <f t="shared" si="0"/>
        <v>-5</v>
      </c>
      <c r="J16" s="585">
        <f>$F16*I16</f>
        <v>-2500</v>
      </c>
      <c r="K16" s="647">
        <f>J16/1000000</f>
        <v>-0.0025</v>
      </c>
      <c r="L16" s="618">
        <v>59146</v>
      </c>
      <c r="M16" s="619">
        <v>59153</v>
      </c>
      <c r="N16" s="585">
        <f t="shared" si="3"/>
        <v>-7</v>
      </c>
      <c r="O16" s="585">
        <f>$F16*N16</f>
        <v>-3500</v>
      </c>
      <c r="P16" s="658">
        <f>O16/1000000</f>
        <v>-0.0035</v>
      </c>
      <c r="Q16" s="180"/>
    </row>
    <row r="17" spans="1:17" ht="24" customHeight="1">
      <c r="A17" s="588" t="s">
        <v>226</v>
      </c>
      <c r="B17" s="330"/>
      <c r="C17" s="580"/>
      <c r="D17" s="331"/>
      <c r="E17" s="330"/>
      <c r="F17" s="331"/>
      <c r="G17" s="586"/>
      <c r="H17" s="585"/>
      <c r="I17" s="585"/>
      <c r="J17" s="585"/>
      <c r="K17" s="647"/>
      <c r="L17" s="586"/>
      <c r="M17" s="585"/>
      <c r="N17" s="585"/>
      <c r="O17" s="585"/>
      <c r="P17" s="658"/>
      <c r="Q17" s="180"/>
    </row>
    <row r="18" spans="1:17" ht="24" customHeight="1">
      <c r="A18" s="589">
        <v>7</v>
      </c>
      <c r="B18" s="330" t="s">
        <v>243</v>
      </c>
      <c r="C18" s="580">
        <v>4864804</v>
      </c>
      <c r="D18" s="331" t="s">
        <v>12</v>
      </c>
      <c r="E18" s="328" t="s">
        <v>354</v>
      </c>
      <c r="F18" s="331">
        <v>100</v>
      </c>
      <c r="G18" s="618">
        <v>995207</v>
      </c>
      <c r="H18" s="619">
        <v>995207</v>
      </c>
      <c r="I18" s="585">
        <f>G18-H18</f>
        <v>0</v>
      </c>
      <c r="J18" s="585">
        <f t="shared" si="1"/>
        <v>0</v>
      </c>
      <c r="K18" s="647">
        <f t="shared" si="2"/>
        <v>0</v>
      </c>
      <c r="L18" s="618">
        <v>999945</v>
      </c>
      <c r="M18" s="619">
        <v>999945</v>
      </c>
      <c r="N18" s="585">
        <f>L18-M18</f>
        <v>0</v>
      </c>
      <c r="O18" s="585">
        <f t="shared" si="4"/>
        <v>0</v>
      </c>
      <c r="P18" s="658">
        <f t="shared" si="5"/>
        <v>0</v>
      </c>
      <c r="Q18" s="180"/>
    </row>
    <row r="19" spans="1:17" ht="24" customHeight="1">
      <c r="A19" s="589">
        <v>8</v>
      </c>
      <c r="B19" s="330" t="s">
        <v>242</v>
      </c>
      <c r="C19" s="580">
        <v>4865163</v>
      </c>
      <c r="D19" s="331" t="s">
        <v>12</v>
      </c>
      <c r="E19" s="328" t="s">
        <v>354</v>
      </c>
      <c r="F19" s="331">
        <v>100</v>
      </c>
      <c r="G19" s="618">
        <v>996191</v>
      </c>
      <c r="H19" s="619">
        <v>996209</v>
      </c>
      <c r="I19" s="585">
        <f>G19-H19</f>
        <v>-18</v>
      </c>
      <c r="J19" s="585">
        <f t="shared" si="1"/>
        <v>-1800</v>
      </c>
      <c r="K19" s="647">
        <f t="shared" si="2"/>
        <v>-0.0018</v>
      </c>
      <c r="L19" s="618">
        <v>999910</v>
      </c>
      <c r="M19" s="619">
        <v>999911</v>
      </c>
      <c r="N19" s="585">
        <f>L19-M19</f>
        <v>-1</v>
      </c>
      <c r="O19" s="585">
        <f t="shared" si="4"/>
        <v>-100</v>
      </c>
      <c r="P19" s="658">
        <f t="shared" si="5"/>
        <v>-0.0001</v>
      </c>
      <c r="Q19" s="180"/>
    </row>
    <row r="20" spans="1:17" ht="24" customHeight="1">
      <c r="A20" s="332"/>
      <c r="B20" s="330"/>
      <c r="C20" s="580"/>
      <c r="D20" s="331"/>
      <c r="E20" s="107"/>
      <c r="F20" s="331"/>
      <c r="G20" s="218"/>
      <c r="H20" s="79"/>
      <c r="I20" s="79"/>
      <c r="J20" s="79"/>
      <c r="K20" s="646"/>
      <c r="L20" s="218"/>
      <c r="M20" s="79"/>
      <c r="N20" s="79"/>
      <c r="O20" s="79"/>
      <c r="P20" s="657"/>
      <c r="Q20" s="180"/>
    </row>
    <row r="21" spans="1:17" ht="24" customHeight="1">
      <c r="A21" s="332"/>
      <c r="B21" s="337" t="s">
        <v>237</v>
      </c>
      <c r="C21" s="581"/>
      <c r="D21" s="331"/>
      <c r="E21" s="330"/>
      <c r="F21" s="333"/>
      <c r="G21" s="218"/>
      <c r="H21" s="79"/>
      <c r="I21" s="79"/>
      <c r="J21" s="79"/>
      <c r="K21" s="648">
        <f>SUM(K10:K19)</f>
        <v>0.1537</v>
      </c>
      <c r="L21" s="573"/>
      <c r="M21" s="322"/>
      <c r="N21" s="322"/>
      <c r="O21" s="322"/>
      <c r="P21" s="659">
        <f>SUM(P10:P19)</f>
        <v>1.0678617300000002</v>
      </c>
      <c r="Q21" s="180"/>
    </row>
    <row r="22" spans="1:17" ht="24" customHeight="1">
      <c r="A22" s="332"/>
      <c r="B22" s="220"/>
      <c r="C22" s="581"/>
      <c r="D22" s="331"/>
      <c r="E22" s="330"/>
      <c r="F22" s="333"/>
      <c r="G22" s="218"/>
      <c r="H22" s="79"/>
      <c r="I22" s="79"/>
      <c r="J22" s="79"/>
      <c r="K22" s="649"/>
      <c r="L22" s="218"/>
      <c r="M22" s="79"/>
      <c r="N22" s="79"/>
      <c r="O22" s="79"/>
      <c r="P22" s="660"/>
      <c r="Q22" s="180"/>
    </row>
    <row r="23" spans="1:17" ht="24" customHeight="1">
      <c r="A23" s="588" t="s">
        <v>227</v>
      </c>
      <c r="B23" s="221"/>
      <c r="C23" s="323"/>
      <c r="D23" s="333"/>
      <c r="E23" s="221"/>
      <c r="F23" s="333"/>
      <c r="G23" s="218"/>
      <c r="H23" s="79"/>
      <c r="I23" s="79"/>
      <c r="J23" s="79"/>
      <c r="K23" s="646"/>
      <c r="L23" s="218"/>
      <c r="M23" s="79"/>
      <c r="N23" s="79"/>
      <c r="O23" s="79"/>
      <c r="P23" s="657"/>
      <c r="Q23" s="180"/>
    </row>
    <row r="24" spans="1:17" ht="24" customHeight="1">
      <c r="A24" s="332"/>
      <c r="B24" s="221"/>
      <c r="C24" s="323"/>
      <c r="D24" s="333"/>
      <c r="E24" s="221"/>
      <c r="F24" s="333"/>
      <c r="G24" s="218"/>
      <c r="H24" s="79"/>
      <c r="I24" s="79"/>
      <c r="J24" s="79"/>
      <c r="K24" s="646"/>
      <c r="L24" s="218"/>
      <c r="M24" s="79"/>
      <c r="N24" s="79"/>
      <c r="O24" s="79"/>
      <c r="P24" s="657"/>
      <c r="Q24" s="180"/>
    </row>
    <row r="25" spans="1:17" ht="24" customHeight="1">
      <c r="A25" s="589">
        <v>9</v>
      </c>
      <c r="B25" s="107" t="s">
        <v>228</v>
      </c>
      <c r="C25" s="579">
        <v>4865065</v>
      </c>
      <c r="D25" s="357" t="s">
        <v>12</v>
      </c>
      <c r="E25" s="328" t="s">
        <v>354</v>
      </c>
      <c r="F25" s="329">
        <v>100</v>
      </c>
      <c r="G25" s="618">
        <v>3437</v>
      </c>
      <c r="H25" s="619">
        <v>3437</v>
      </c>
      <c r="I25" s="585">
        <f aca="true" t="shared" si="6" ref="I25:I31">G25-H25</f>
        <v>0</v>
      </c>
      <c r="J25" s="585">
        <f t="shared" si="1"/>
        <v>0</v>
      </c>
      <c r="K25" s="647">
        <f t="shared" si="2"/>
        <v>0</v>
      </c>
      <c r="L25" s="618">
        <v>34364</v>
      </c>
      <c r="M25" s="619">
        <v>34364</v>
      </c>
      <c r="N25" s="585">
        <f aca="true" t="shared" si="7" ref="N25:N31">L25-M25</f>
        <v>0</v>
      </c>
      <c r="O25" s="585">
        <f t="shared" si="4"/>
        <v>0</v>
      </c>
      <c r="P25" s="658">
        <f t="shared" si="5"/>
        <v>0</v>
      </c>
      <c r="Q25" s="180"/>
    </row>
    <row r="26" spans="1:17" s="713" customFormat="1" ht="24" customHeight="1">
      <c r="A26" s="324">
        <v>10</v>
      </c>
      <c r="B26" s="107" t="s">
        <v>229</v>
      </c>
      <c r="C26" s="579">
        <v>4865066</v>
      </c>
      <c r="D26" s="357" t="s">
        <v>12</v>
      </c>
      <c r="E26" s="328" t="s">
        <v>354</v>
      </c>
      <c r="F26" s="329">
        <v>100</v>
      </c>
      <c r="G26" s="706">
        <v>53305</v>
      </c>
      <c r="H26" s="707">
        <v>53287</v>
      </c>
      <c r="I26" s="708">
        <f t="shared" si="6"/>
        <v>18</v>
      </c>
      <c r="J26" s="708">
        <f t="shared" si="1"/>
        <v>1800</v>
      </c>
      <c r="K26" s="759">
        <f t="shared" si="2"/>
        <v>0.0018</v>
      </c>
      <c r="L26" s="706">
        <v>76723</v>
      </c>
      <c r="M26" s="707">
        <v>76653</v>
      </c>
      <c r="N26" s="708">
        <f t="shared" si="7"/>
        <v>70</v>
      </c>
      <c r="O26" s="708">
        <f t="shared" si="4"/>
        <v>7000</v>
      </c>
      <c r="P26" s="760">
        <f t="shared" si="5"/>
        <v>0.007</v>
      </c>
      <c r="Q26" s="722"/>
    </row>
    <row r="27" spans="1:17" ht="24" customHeight="1">
      <c r="A27" s="589">
        <v>11</v>
      </c>
      <c r="B27" s="221" t="s">
        <v>230</v>
      </c>
      <c r="C27" s="580">
        <v>4865067</v>
      </c>
      <c r="D27" s="333" t="s">
        <v>12</v>
      </c>
      <c r="E27" s="328" t="s">
        <v>354</v>
      </c>
      <c r="F27" s="331">
        <v>100</v>
      </c>
      <c r="G27" s="618">
        <v>76600</v>
      </c>
      <c r="H27" s="619">
        <v>76319</v>
      </c>
      <c r="I27" s="585">
        <f t="shared" si="6"/>
        <v>281</v>
      </c>
      <c r="J27" s="585">
        <f t="shared" si="1"/>
        <v>28100</v>
      </c>
      <c r="K27" s="647">
        <f t="shared" si="2"/>
        <v>0.0281</v>
      </c>
      <c r="L27" s="618">
        <v>13121</v>
      </c>
      <c r="M27" s="619">
        <v>13029</v>
      </c>
      <c r="N27" s="585">
        <f t="shared" si="7"/>
        <v>92</v>
      </c>
      <c r="O27" s="585">
        <f t="shared" si="4"/>
        <v>9200</v>
      </c>
      <c r="P27" s="658">
        <f t="shared" si="5"/>
        <v>0.0092</v>
      </c>
      <c r="Q27" s="180"/>
    </row>
    <row r="28" spans="1:17" ht="24" customHeight="1">
      <c r="A28" s="589">
        <v>12</v>
      </c>
      <c r="B28" s="221" t="s">
        <v>231</v>
      </c>
      <c r="C28" s="580">
        <v>4865078</v>
      </c>
      <c r="D28" s="333" t="s">
        <v>12</v>
      </c>
      <c r="E28" s="328" t="s">
        <v>354</v>
      </c>
      <c r="F28" s="331">
        <v>100</v>
      </c>
      <c r="G28" s="618">
        <v>52274</v>
      </c>
      <c r="H28" s="619">
        <v>52207</v>
      </c>
      <c r="I28" s="585">
        <f t="shared" si="6"/>
        <v>67</v>
      </c>
      <c r="J28" s="585">
        <f t="shared" si="1"/>
        <v>6700</v>
      </c>
      <c r="K28" s="647">
        <f t="shared" si="2"/>
        <v>0.0067</v>
      </c>
      <c r="L28" s="618">
        <v>69168</v>
      </c>
      <c r="M28" s="619">
        <v>68170</v>
      </c>
      <c r="N28" s="585">
        <f t="shared" si="7"/>
        <v>998</v>
      </c>
      <c r="O28" s="585">
        <f t="shared" si="4"/>
        <v>99800</v>
      </c>
      <c r="P28" s="658">
        <f t="shared" si="5"/>
        <v>0.0998</v>
      </c>
      <c r="Q28" s="180"/>
    </row>
    <row r="29" spans="1:17" ht="24" customHeight="1">
      <c r="A29" s="589">
        <v>13</v>
      </c>
      <c r="B29" s="221" t="s">
        <v>231</v>
      </c>
      <c r="C29" s="582">
        <v>4865079</v>
      </c>
      <c r="D29" s="496" t="s">
        <v>12</v>
      </c>
      <c r="E29" s="328" t="s">
        <v>354</v>
      </c>
      <c r="F29" s="334">
        <v>100</v>
      </c>
      <c r="G29" s="618">
        <v>999989</v>
      </c>
      <c r="H29" s="619">
        <v>999989</v>
      </c>
      <c r="I29" s="585">
        <f t="shared" si="6"/>
        <v>0</v>
      </c>
      <c r="J29" s="585">
        <f t="shared" si="1"/>
        <v>0</v>
      </c>
      <c r="K29" s="647">
        <f t="shared" si="2"/>
        <v>0</v>
      </c>
      <c r="L29" s="618">
        <v>20273</v>
      </c>
      <c r="M29" s="619">
        <v>20273</v>
      </c>
      <c r="N29" s="585">
        <f t="shared" si="7"/>
        <v>0</v>
      </c>
      <c r="O29" s="585">
        <f t="shared" si="4"/>
        <v>0</v>
      </c>
      <c r="P29" s="658">
        <f t="shared" si="5"/>
        <v>0</v>
      </c>
      <c r="Q29" s="180"/>
    </row>
    <row r="30" spans="1:17" s="713" customFormat="1" ht="24" customHeight="1">
      <c r="A30" s="324">
        <v>14</v>
      </c>
      <c r="B30" s="107" t="s">
        <v>232</v>
      </c>
      <c r="C30" s="579">
        <v>4865074</v>
      </c>
      <c r="D30" s="357" t="s">
        <v>12</v>
      </c>
      <c r="E30" s="328" t="s">
        <v>354</v>
      </c>
      <c r="F30" s="329">
        <v>100</v>
      </c>
      <c r="G30" s="706">
        <v>7701</v>
      </c>
      <c r="H30" s="707">
        <v>7701</v>
      </c>
      <c r="I30" s="708">
        <f t="shared" si="6"/>
        <v>0</v>
      </c>
      <c r="J30" s="708">
        <f t="shared" si="1"/>
        <v>0</v>
      </c>
      <c r="K30" s="759">
        <f t="shared" si="2"/>
        <v>0</v>
      </c>
      <c r="L30" s="706">
        <v>10280</v>
      </c>
      <c r="M30" s="707">
        <v>10254</v>
      </c>
      <c r="N30" s="708">
        <f t="shared" si="7"/>
        <v>26</v>
      </c>
      <c r="O30" s="708">
        <f t="shared" si="4"/>
        <v>2600</v>
      </c>
      <c r="P30" s="760">
        <f t="shared" si="5"/>
        <v>0.0026</v>
      </c>
      <c r="Q30" s="722"/>
    </row>
    <row r="31" spans="1:17" s="713" customFormat="1" ht="24" customHeight="1">
      <c r="A31" s="324">
        <v>15</v>
      </c>
      <c r="B31" s="107" t="s">
        <v>232</v>
      </c>
      <c r="C31" s="579">
        <v>4865075</v>
      </c>
      <c r="D31" s="357" t="s">
        <v>12</v>
      </c>
      <c r="E31" s="328" t="s">
        <v>354</v>
      </c>
      <c r="F31" s="329">
        <v>100</v>
      </c>
      <c r="G31" s="706">
        <v>9375</v>
      </c>
      <c r="H31" s="707">
        <v>9375</v>
      </c>
      <c r="I31" s="708">
        <f t="shared" si="6"/>
        <v>0</v>
      </c>
      <c r="J31" s="708">
        <f t="shared" si="1"/>
        <v>0</v>
      </c>
      <c r="K31" s="759">
        <f t="shared" si="2"/>
        <v>0</v>
      </c>
      <c r="L31" s="706">
        <v>3074</v>
      </c>
      <c r="M31" s="707">
        <v>3043</v>
      </c>
      <c r="N31" s="708">
        <f t="shared" si="7"/>
        <v>31</v>
      </c>
      <c r="O31" s="708">
        <f t="shared" si="4"/>
        <v>3100</v>
      </c>
      <c r="P31" s="760">
        <f t="shared" si="5"/>
        <v>0.0031</v>
      </c>
      <c r="Q31" s="749"/>
    </row>
    <row r="32" spans="1:17" ht="24" customHeight="1">
      <c r="A32" s="588" t="s">
        <v>233</v>
      </c>
      <c r="B32" s="220"/>
      <c r="C32" s="583"/>
      <c r="D32" s="220"/>
      <c r="E32" s="221"/>
      <c r="F32" s="331"/>
      <c r="G32" s="586"/>
      <c r="H32" s="585"/>
      <c r="I32" s="585"/>
      <c r="J32" s="585"/>
      <c r="K32" s="650">
        <f>SUM(K25:K30)</f>
        <v>0.0366</v>
      </c>
      <c r="L32" s="586"/>
      <c r="M32" s="585"/>
      <c r="N32" s="585"/>
      <c r="O32" s="585"/>
      <c r="P32" s="661">
        <f>SUM(P25:P30)</f>
        <v>0.1186</v>
      </c>
      <c r="Q32" s="180"/>
    </row>
    <row r="33" spans="1:17" ht="24" customHeight="1">
      <c r="A33" s="592" t="s">
        <v>239</v>
      </c>
      <c r="B33" s="220"/>
      <c r="C33" s="583"/>
      <c r="D33" s="220"/>
      <c r="E33" s="221"/>
      <c r="F33" s="331"/>
      <c r="G33" s="586"/>
      <c r="H33" s="585"/>
      <c r="I33" s="585"/>
      <c r="J33" s="585"/>
      <c r="K33" s="650"/>
      <c r="L33" s="586"/>
      <c r="M33" s="585"/>
      <c r="N33" s="585"/>
      <c r="O33" s="585"/>
      <c r="P33" s="661"/>
      <c r="Q33" s="180"/>
    </row>
    <row r="34" spans="1:17" ht="24" customHeight="1">
      <c r="A34" s="325" t="s">
        <v>234</v>
      </c>
      <c r="B34" s="221"/>
      <c r="C34" s="584"/>
      <c r="D34" s="221"/>
      <c r="E34" s="221"/>
      <c r="F34" s="333"/>
      <c r="G34" s="586"/>
      <c r="H34" s="585"/>
      <c r="I34" s="585"/>
      <c r="J34" s="585"/>
      <c r="K34" s="647"/>
      <c r="L34" s="586"/>
      <c r="M34" s="585"/>
      <c r="N34" s="585"/>
      <c r="O34" s="585"/>
      <c r="P34" s="658"/>
      <c r="Q34" s="180"/>
    </row>
    <row r="35" spans="1:17" s="713" customFormat="1" ht="24" customHeight="1">
      <c r="A35" s="324">
        <v>16</v>
      </c>
      <c r="B35" s="798" t="s">
        <v>235</v>
      </c>
      <c r="C35" s="799">
        <v>4902545</v>
      </c>
      <c r="D35" s="329" t="s">
        <v>12</v>
      </c>
      <c r="E35" s="328" t="s">
        <v>354</v>
      </c>
      <c r="F35" s="329">
        <v>50</v>
      </c>
      <c r="G35" s="706">
        <v>0</v>
      </c>
      <c r="H35" s="707">
        <v>0</v>
      </c>
      <c r="I35" s="708">
        <f>G35-H35</f>
        <v>0</v>
      </c>
      <c r="J35" s="708">
        <f t="shared" si="1"/>
        <v>0</v>
      </c>
      <c r="K35" s="759">
        <f t="shared" si="2"/>
        <v>0</v>
      </c>
      <c r="L35" s="706">
        <v>0</v>
      </c>
      <c r="M35" s="707">
        <v>0</v>
      </c>
      <c r="N35" s="708">
        <f>L35-M35</f>
        <v>0</v>
      </c>
      <c r="O35" s="708">
        <f t="shared" si="4"/>
        <v>0</v>
      </c>
      <c r="P35" s="760">
        <f t="shared" si="5"/>
        <v>0</v>
      </c>
      <c r="Q35" s="722"/>
    </row>
    <row r="36" spans="1:17" ht="24" customHeight="1">
      <c r="A36" s="588" t="s">
        <v>236</v>
      </c>
      <c r="B36" s="220"/>
      <c r="C36" s="335"/>
      <c r="D36" s="336"/>
      <c r="E36" s="107"/>
      <c r="F36" s="331"/>
      <c r="G36" s="128"/>
      <c r="H36" s="79"/>
      <c r="I36" s="79"/>
      <c r="J36" s="79"/>
      <c r="K36" s="648">
        <f>SUM(K35)</f>
        <v>0</v>
      </c>
      <c r="L36" s="218"/>
      <c r="M36" s="79"/>
      <c r="N36" s="79"/>
      <c r="O36" s="79"/>
      <c r="P36" s="659">
        <f>SUM(P35)</f>
        <v>0</v>
      </c>
      <c r="Q36" s="180"/>
    </row>
    <row r="37" spans="1:17" ht="19.5" customHeight="1" thickBot="1">
      <c r="A37" s="83"/>
      <c r="B37" s="84"/>
      <c r="C37" s="85"/>
      <c r="D37" s="86"/>
      <c r="E37" s="87"/>
      <c r="F37" s="87"/>
      <c r="G37" s="88"/>
      <c r="H37" s="89"/>
      <c r="I37" s="89"/>
      <c r="J37" s="89"/>
      <c r="K37" s="651"/>
      <c r="L37" s="524"/>
      <c r="M37" s="89"/>
      <c r="N37" s="89"/>
      <c r="O37" s="89"/>
      <c r="P37" s="662"/>
      <c r="Q37" s="181"/>
    </row>
    <row r="38" spans="1:16" ht="13.5" thickTop="1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6"/>
      <c r="L38" s="78"/>
      <c r="M38" s="78"/>
      <c r="N38" s="79"/>
      <c r="O38" s="79"/>
      <c r="P38" s="663"/>
    </row>
    <row r="39" spans="1:16" ht="12.75">
      <c r="A39" s="82"/>
      <c r="B39" s="95"/>
      <c r="C39" s="74"/>
      <c r="D39" s="76"/>
      <c r="E39" s="75"/>
      <c r="F39" s="75"/>
      <c r="G39" s="96"/>
      <c r="H39" s="78"/>
      <c r="I39" s="79"/>
      <c r="J39" s="79"/>
      <c r="K39" s="646"/>
      <c r="L39" s="78"/>
      <c r="M39" s="78"/>
      <c r="N39" s="79"/>
      <c r="O39" s="79"/>
      <c r="P39" s="663"/>
    </row>
    <row r="40" spans="1:16" ht="12.75">
      <c r="A40" s="78"/>
      <c r="B40" s="90"/>
      <c r="C40" s="90"/>
      <c r="D40" s="90"/>
      <c r="E40" s="90"/>
      <c r="F40" s="90"/>
      <c r="G40" s="90"/>
      <c r="H40" s="90"/>
      <c r="I40" s="90"/>
      <c r="J40" s="90"/>
      <c r="K40" s="652"/>
      <c r="L40" s="90"/>
      <c r="M40" s="90"/>
      <c r="N40" s="90"/>
      <c r="O40" s="90"/>
      <c r="P40" s="664"/>
    </row>
    <row r="41" spans="1:16" ht="20.25">
      <c r="A41" s="199"/>
      <c r="B41" s="337" t="s">
        <v>233</v>
      </c>
      <c r="C41" s="338"/>
      <c r="D41" s="338"/>
      <c r="E41" s="338"/>
      <c r="F41" s="338"/>
      <c r="G41" s="338"/>
      <c r="H41" s="338"/>
      <c r="I41" s="338"/>
      <c r="J41" s="338"/>
      <c r="K41" s="648">
        <f>K32-K36</f>
        <v>0.0366</v>
      </c>
      <c r="L41" s="219"/>
      <c r="M41" s="219"/>
      <c r="N41" s="219"/>
      <c r="O41" s="219"/>
      <c r="P41" s="665">
        <f>P32-P36</f>
        <v>0.1186</v>
      </c>
    </row>
    <row r="42" spans="1:16" ht="20.25">
      <c r="A42" s="159"/>
      <c r="B42" s="337" t="s">
        <v>237</v>
      </c>
      <c r="C42" s="323"/>
      <c r="D42" s="323"/>
      <c r="E42" s="323"/>
      <c r="F42" s="323"/>
      <c r="G42" s="323"/>
      <c r="H42" s="323"/>
      <c r="I42" s="323"/>
      <c r="J42" s="323"/>
      <c r="K42" s="648">
        <f>K21</f>
        <v>0.1537</v>
      </c>
      <c r="L42" s="219"/>
      <c r="M42" s="219"/>
      <c r="N42" s="219"/>
      <c r="O42" s="219"/>
      <c r="P42" s="665">
        <f>P21</f>
        <v>1.0678617300000002</v>
      </c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3"/>
      <c r="L43" s="61"/>
      <c r="M43" s="61"/>
      <c r="N43" s="61"/>
      <c r="O43" s="61"/>
      <c r="P43" s="666"/>
    </row>
    <row r="44" spans="1:16" ht="18">
      <c r="A44" s="159"/>
      <c r="B44" s="221"/>
      <c r="C44" s="93"/>
      <c r="D44" s="93"/>
      <c r="E44" s="93"/>
      <c r="F44" s="93"/>
      <c r="G44" s="93"/>
      <c r="H44" s="93"/>
      <c r="I44" s="93"/>
      <c r="J44" s="93"/>
      <c r="K44" s="653"/>
      <c r="L44" s="61"/>
      <c r="M44" s="61"/>
      <c r="N44" s="61"/>
      <c r="O44" s="61"/>
      <c r="P44" s="666"/>
    </row>
    <row r="45" spans="1:16" ht="23.25">
      <c r="A45" s="159"/>
      <c r="B45" s="339" t="s">
        <v>240</v>
      </c>
      <c r="C45" s="340"/>
      <c r="D45" s="341"/>
      <c r="E45" s="341"/>
      <c r="F45" s="341"/>
      <c r="G45" s="341"/>
      <c r="H45" s="341"/>
      <c r="I45" s="341"/>
      <c r="J45" s="341"/>
      <c r="K45" s="654">
        <f>SUM(K41:K44)</f>
        <v>0.1903</v>
      </c>
      <c r="L45" s="342"/>
      <c r="M45" s="342"/>
      <c r="N45" s="342"/>
      <c r="O45" s="342"/>
      <c r="P45" s="667">
        <f>SUM(P41:P44)</f>
        <v>1.1864617300000002</v>
      </c>
    </row>
    <row r="46" ht="12.75">
      <c r="K46" s="655"/>
    </row>
    <row r="47" ht="13.5" thickBot="1">
      <c r="K47" s="655"/>
    </row>
    <row r="48" spans="1:17" ht="12.75">
      <c r="A48" s="269"/>
      <c r="B48" s="270"/>
      <c r="C48" s="270"/>
      <c r="D48" s="270"/>
      <c r="E48" s="270"/>
      <c r="F48" s="270"/>
      <c r="G48" s="270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23.25">
      <c r="A49" s="277" t="s">
        <v>335</v>
      </c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77" t="s">
        <v>347</v>
      </c>
      <c r="L50" s="19"/>
      <c r="M50" s="19"/>
      <c r="N50" s="19"/>
      <c r="O50" s="19"/>
      <c r="P50" s="578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599">
        <f>K45</f>
        <v>0.1903</v>
      </c>
      <c r="L53" s="273" t="s">
        <v>336</v>
      </c>
      <c r="M53" s="19"/>
      <c r="N53" s="19"/>
      <c r="O53" s="19"/>
      <c r="P53" s="599">
        <f>P45</f>
        <v>1.1864617300000002</v>
      </c>
      <c r="Q53" s="344" t="s">
        <v>336</v>
      </c>
    </row>
    <row r="54" spans="1:17" ht="13.5" customHeight="1">
      <c r="A54" s="575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76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599">
        <f>'STEPPED UP GENCO'!K47</f>
        <v>0.000655516049999999</v>
      </c>
      <c r="L55" s="273" t="s">
        <v>336</v>
      </c>
      <c r="M55" s="19"/>
      <c r="N55" s="19"/>
      <c r="O55" s="19"/>
      <c r="P55" s="599">
        <f>'STEPPED UP GENCO'!P47</f>
        <v>-0.045428129250000004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593" t="s">
        <v>339</v>
      </c>
      <c r="K59" s="599">
        <f>SUM(K53:K58)</f>
        <v>0.19095551605</v>
      </c>
      <c r="L59" s="289" t="s">
        <v>336</v>
      </c>
      <c r="M59" s="343"/>
      <c r="N59" s="343"/>
      <c r="O59" s="343"/>
      <c r="P59" s="599">
        <f>SUM(P53:P58)</f>
        <v>1.1410336007500002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9">
      <selection activeCell="L32" sqref="L32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140625" style="0" customWidth="1"/>
    <col min="14" max="14" width="11.140625" style="0" customWidth="1"/>
    <col min="15" max="15" width="12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7" t="s">
        <v>245</v>
      </c>
      <c r="P2" s="517" t="str">
        <f>NDPL!Q1</f>
        <v>APRIL-2015</v>
      </c>
      <c r="Q2" s="571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40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7" ht="19.5" customHeight="1" thickTop="1">
      <c r="A6" s="358"/>
      <c r="B6" s="359" t="s">
        <v>259</v>
      </c>
      <c r="C6" s="360"/>
      <c r="D6" s="360"/>
      <c r="E6" s="360"/>
      <c r="F6" s="361"/>
      <c r="G6" s="117"/>
      <c r="H6" s="110"/>
      <c r="I6" s="110"/>
      <c r="J6" s="110"/>
      <c r="K6" s="113"/>
      <c r="L6" s="119"/>
      <c r="M6" s="25"/>
      <c r="N6" s="25"/>
      <c r="O6" s="25"/>
      <c r="P6" s="35"/>
      <c r="Q6" s="179"/>
    </row>
    <row r="7" spans="1:17" ht="19.5" customHeight="1">
      <c r="A7" s="324"/>
      <c r="B7" s="362" t="s">
        <v>260</v>
      </c>
      <c r="C7" s="363"/>
      <c r="D7" s="363"/>
      <c r="E7" s="363"/>
      <c r="F7" s="364"/>
      <c r="G7" s="44"/>
      <c r="H7" s="50"/>
      <c r="I7" s="50"/>
      <c r="J7" s="50"/>
      <c r="K7" s="48"/>
      <c r="L7" s="120"/>
      <c r="M7" s="19"/>
      <c r="N7" s="19"/>
      <c r="O7" s="19"/>
      <c r="P7" s="121"/>
      <c r="Q7" s="180"/>
    </row>
    <row r="8" spans="1:17" s="713" customFormat="1" ht="19.5" customHeight="1">
      <c r="A8" s="324">
        <v>1</v>
      </c>
      <c r="B8" s="365" t="s">
        <v>261</v>
      </c>
      <c r="C8" s="363">
        <v>4864817</v>
      </c>
      <c r="D8" s="349" t="s">
        <v>12</v>
      </c>
      <c r="E8" s="115" t="s">
        <v>354</v>
      </c>
      <c r="F8" s="364">
        <v>100</v>
      </c>
      <c r="G8" s="706">
        <v>11950</v>
      </c>
      <c r="H8" s="363">
        <v>8172</v>
      </c>
      <c r="I8" s="710">
        <f>G8-H8</f>
        <v>3778</v>
      </c>
      <c r="J8" s="710">
        <f>$F8*I8</f>
        <v>377800</v>
      </c>
      <c r="K8" s="740">
        <f>J8/1000000</f>
        <v>0.3778</v>
      </c>
      <c r="L8" s="706">
        <v>1677</v>
      </c>
      <c r="M8" s="363">
        <v>1662</v>
      </c>
      <c r="N8" s="710">
        <f>L8-M8</f>
        <v>15</v>
      </c>
      <c r="O8" s="710">
        <f>$F8*N8</f>
        <v>1500</v>
      </c>
      <c r="P8" s="740">
        <f>O8/1000000</f>
        <v>0.0015</v>
      </c>
      <c r="Q8" s="754"/>
    </row>
    <row r="9" spans="1:17" ht="19.5" customHeight="1">
      <c r="A9" s="324">
        <v>2</v>
      </c>
      <c r="B9" s="365" t="s">
        <v>262</v>
      </c>
      <c r="C9" s="363">
        <v>4864797</v>
      </c>
      <c r="D9" s="349" t="s">
        <v>12</v>
      </c>
      <c r="E9" s="115" t="s">
        <v>354</v>
      </c>
      <c r="F9" s="364">
        <v>100</v>
      </c>
      <c r="G9" s="618">
        <v>5894</v>
      </c>
      <c r="H9" s="619">
        <v>4593</v>
      </c>
      <c r="I9" s="370">
        <f>G9-H9</f>
        <v>1301</v>
      </c>
      <c r="J9" s="370">
        <f>$F9*I9</f>
        <v>130100</v>
      </c>
      <c r="K9" s="371">
        <f>J9/1000000</f>
        <v>0.1301</v>
      </c>
      <c r="L9" s="618">
        <v>999209</v>
      </c>
      <c r="M9" s="619">
        <v>999213</v>
      </c>
      <c r="N9" s="370">
        <f>L9-M9</f>
        <v>-4</v>
      </c>
      <c r="O9" s="370">
        <f>$F9*N9</f>
        <v>-400</v>
      </c>
      <c r="P9" s="371">
        <f>O9/1000000</f>
        <v>-0.0004</v>
      </c>
      <c r="Q9" s="180"/>
    </row>
    <row r="10" spans="1:17" ht="19.5" customHeight="1">
      <c r="A10" s="324">
        <v>3</v>
      </c>
      <c r="B10" s="365" t="s">
        <v>263</v>
      </c>
      <c r="C10" s="363">
        <v>4864818</v>
      </c>
      <c r="D10" s="349" t="s">
        <v>12</v>
      </c>
      <c r="E10" s="115" t="s">
        <v>354</v>
      </c>
      <c r="F10" s="364">
        <v>100</v>
      </c>
      <c r="G10" s="618">
        <v>300734</v>
      </c>
      <c r="H10" s="619">
        <v>285551</v>
      </c>
      <c r="I10" s="370">
        <f>G10-H10</f>
        <v>15183</v>
      </c>
      <c r="J10" s="370">
        <f>$F10*I10</f>
        <v>1518300</v>
      </c>
      <c r="K10" s="371">
        <f>J10/1000000</f>
        <v>1.5183</v>
      </c>
      <c r="L10" s="618">
        <v>102943</v>
      </c>
      <c r="M10" s="619">
        <v>102930</v>
      </c>
      <c r="N10" s="370">
        <f>L10-M10</f>
        <v>13</v>
      </c>
      <c r="O10" s="370">
        <f>$F10*N10</f>
        <v>1300</v>
      </c>
      <c r="P10" s="371">
        <f>O10/1000000</f>
        <v>0.0013</v>
      </c>
      <c r="Q10" s="180"/>
    </row>
    <row r="11" spans="1:17" ht="19.5" customHeight="1">
      <c r="A11" s="324">
        <v>4</v>
      </c>
      <c r="B11" s="365" t="s">
        <v>264</v>
      </c>
      <c r="C11" s="363">
        <v>4864842</v>
      </c>
      <c r="D11" s="349" t="s">
        <v>12</v>
      </c>
      <c r="E11" s="115" t="s">
        <v>354</v>
      </c>
      <c r="F11" s="692">
        <v>937.5</v>
      </c>
      <c r="G11" s="618">
        <v>40786</v>
      </c>
      <c r="H11" s="619">
        <v>39322</v>
      </c>
      <c r="I11" s="370">
        <f>G11-H11</f>
        <v>1464</v>
      </c>
      <c r="J11" s="370">
        <f>$F11*I11</f>
        <v>1372500</v>
      </c>
      <c r="K11" s="371">
        <f>J11/1000000</f>
        <v>1.3725</v>
      </c>
      <c r="L11" s="618">
        <v>19129</v>
      </c>
      <c r="M11" s="619">
        <v>19119</v>
      </c>
      <c r="N11" s="370">
        <f>L11-M11</f>
        <v>10</v>
      </c>
      <c r="O11" s="370">
        <f>$F11*N11</f>
        <v>9375</v>
      </c>
      <c r="P11" s="371">
        <f>O11/1000000</f>
        <v>0.009375</v>
      </c>
      <c r="Q11" s="602"/>
    </row>
    <row r="12" spans="1:17" ht="19.5" customHeight="1">
      <c r="A12" s="324"/>
      <c r="B12" s="362" t="s">
        <v>265</v>
      </c>
      <c r="C12" s="363"/>
      <c r="D12" s="349"/>
      <c r="E12" s="103"/>
      <c r="F12" s="364"/>
      <c r="G12" s="326"/>
      <c r="H12" s="355"/>
      <c r="I12" s="355"/>
      <c r="J12" s="355"/>
      <c r="K12" s="372"/>
      <c r="L12" s="378"/>
      <c r="M12" s="379"/>
      <c r="N12" s="379"/>
      <c r="O12" s="379"/>
      <c r="P12" s="380"/>
      <c r="Q12" s="180"/>
    </row>
    <row r="13" spans="1:17" ht="19.5" customHeight="1">
      <c r="A13" s="324"/>
      <c r="B13" s="362"/>
      <c r="C13" s="363"/>
      <c r="D13" s="349"/>
      <c r="E13" s="103"/>
      <c r="F13" s="364"/>
      <c r="G13" s="326"/>
      <c r="H13" s="355"/>
      <c r="I13" s="355"/>
      <c r="J13" s="355"/>
      <c r="K13" s="372"/>
      <c r="L13" s="378"/>
      <c r="M13" s="379"/>
      <c r="N13" s="379"/>
      <c r="O13" s="379"/>
      <c r="P13" s="380"/>
      <c r="Q13" s="180"/>
    </row>
    <row r="14" spans="1:17" ht="19.5" customHeight="1">
      <c r="A14" s="324">
        <v>5</v>
      </c>
      <c r="B14" s="365" t="s">
        <v>266</v>
      </c>
      <c r="C14" s="363">
        <v>4864880</v>
      </c>
      <c r="D14" s="349" t="s">
        <v>12</v>
      </c>
      <c r="E14" s="115" t="s">
        <v>354</v>
      </c>
      <c r="F14" s="364">
        <v>-500</v>
      </c>
      <c r="G14" s="618">
        <v>983861</v>
      </c>
      <c r="H14" s="619">
        <v>983936</v>
      </c>
      <c r="I14" s="370">
        <f>G14-H14</f>
        <v>-75</v>
      </c>
      <c r="J14" s="370">
        <f>$F14*I14</f>
        <v>37500</v>
      </c>
      <c r="K14" s="371">
        <f>J14/1000000</f>
        <v>0.0375</v>
      </c>
      <c r="L14" s="618">
        <v>913336</v>
      </c>
      <c r="M14" s="619">
        <v>913650</v>
      </c>
      <c r="N14" s="370">
        <f>L14-M14</f>
        <v>-314</v>
      </c>
      <c r="O14" s="370">
        <f>$F14*N14</f>
        <v>157000</v>
      </c>
      <c r="P14" s="371">
        <f>O14/1000000</f>
        <v>0.157</v>
      </c>
      <c r="Q14" s="180"/>
    </row>
    <row r="15" spans="1:17" ht="19.5" customHeight="1">
      <c r="A15" s="324">
        <v>6</v>
      </c>
      <c r="B15" s="365" t="s">
        <v>267</v>
      </c>
      <c r="C15" s="363">
        <v>4864881</v>
      </c>
      <c r="D15" s="349" t="s">
        <v>12</v>
      </c>
      <c r="E15" s="115" t="s">
        <v>354</v>
      </c>
      <c r="F15" s="364">
        <v>-500</v>
      </c>
      <c r="G15" s="618">
        <v>988702</v>
      </c>
      <c r="H15" s="619">
        <v>988838</v>
      </c>
      <c r="I15" s="370">
        <f>G15-H15</f>
        <v>-136</v>
      </c>
      <c r="J15" s="370">
        <f>$F15*I15</f>
        <v>68000</v>
      </c>
      <c r="K15" s="371">
        <f>J15/1000000</f>
        <v>0.068</v>
      </c>
      <c r="L15" s="618">
        <v>977351</v>
      </c>
      <c r="M15" s="619">
        <v>978022</v>
      </c>
      <c r="N15" s="370">
        <f>L15-M15</f>
        <v>-671</v>
      </c>
      <c r="O15" s="370">
        <f>$F15*N15</f>
        <v>335500</v>
      </c>
      <c r="P15" s="371">
        <f>O15/1000000</f>
        <v>0.3355</v>
      </c>
      <c r="Q15" s="180"/>
    </row>
    <row r="16" spans="1:17" ht="19.5" customHeight="1">
      <c r="A16" s="324">
        <v>7</v>
      </c>
      <c r="B16" s="365" t="s">
        <v>282</v>
      </c>
      <c r="C16" s="363">
        <v>4902572</v>
      </c>
      <c r="D16" s="349" t="s">
        <v>12</v>
      </c>
      <c r="E16" s="115" t="s">
        <v>354</v>
      </c>
      <c r="F16" s="364">
        <v>300</v>
      </c>
      <c r="G16" s="618">
        <v>31</v>
      </c>
      <c r="H16" s="619">
        <v>31</v>
      </c>
      <c r="I16" s="370">
        <f>G16-H16</f>
        <v>0</v>
      </c>
      <c r="J16" s="370">
        <f>$F16*I16</f>
        <v>0</v>
      </c>
      <c r="K16" s="371">
        <f>J16/1000000</f>
        <v>0</v>
      </c>
      <c r="L16" s="618">
        <v>13</v>
      </c>
      <c r="M16" s="619">
        <v>66</v>
      </c>
      <c r="N16" s="370">
        <f>L16-M16</f>
        <v>-53</v>
      </c>
      <c r="O16" s="370">
        <f>$F16*N16</f>
        <v>-15900</v>
      </c>
      <c r="P16" s="371">
        <f>O16/1000000</f>
        <v>-0.0159</v>
      </c>
      <c r="Q16" s="180"/>
    </row>
    <row r="17" spans="1:17" ht="19.5" customHeight="1">
      <c r="A17" s="324"/>
      <c r="B17" s="362"/>
      <c r="C17" s="363"/>
      <c r="D17" s="349"/>
      <c r="E17" s="115"/>
      <c r="F17" s="364"/>
      <c r="G17" s="114"/>
      <c r="H17" s="103"/>
      <c r="I17" s="50"/>
      <c r="J17" s="50"/>
      <c r="K17" s="118"/>
      <c r="L17" s="381"/>
      <c r="M17" s="21"/>
      <c r="N17" s="21"/>
      <c r="O17" s="21"/>
      <c r="P17" s="28"/>
      <c r="Q17" s="180"/>
    </row>
    <row r="18" spans="1:17" ht="19.5" customHeight="1">
      <c r="A18" s="324"/>
      <c r="B18" s="362"/>
      <c r="C18" s="363"/>
      <c r="D18" s="349"/>
      <c r="E18" s="115"/>
      <c r="F18" s="364"/>
      <c r="G18" s="114"/>
      <c r="H18" s="103"/>
      <c r="I18" s="50"/>
      <c r="J18" s="50"/>
      <c r="K18" s="118"/>
      <c r="L18" s="381"/>
      <c r="M18" s="21"/>
      <c r="N18" s="21"/>
      <c r="O18" s="21"/>
      <c r="P18" s="28"/>
      <c r="Q18" s="180"/>
    </row>
    <row r="19" spans="1:17" ht="19.5" customHeight="1">
      <c r="A19" s="324"/>
      <c r="B19" s="365"/>
      <c r="C19" s="363"/>
      <c r="D19" s="349"/>
      <c r="E19" s="115"/>
      <c r="F19" s="364"/>
      <c r="G19" s="114"/>
      <c r="H19" s="103"/>
      <c r="I19" s="50"/>
      <c r="J19" s="50"/>
      <c r="K19" s="118"/>
      <c r="L19" s="381"/>
      <c r="M19" s="21"/>
      <c r="N19" s="21"/>
      <c r="O19" s="21"/>
      <c r="P19" s="28"/>
      <c r="Q19" s="180"/>
    </row>
    <row r="20" spans="1:17" ht="19.5" customHeight="1">
      <c r="A20" s="324"/>
      <c r="B20" s="362" t="s">
        <v>268</v>
      </c>
      <c r="C20" s="363"/>
      <c r="D20" s="349"/>
      <c r="E20" s="115"/>
      <c r="F20" s="366"/>
      <c r="G20" s="114"/>
      <c r="H20" s="103"/>
      <c r="I20" s="47"/>
      <c r="J20" s="51"/>
      <c r="K20" s="374">
        <f>SUM(K8:K19)</f>
        <v>3.5042000000000004</v>
      </c>
      <c r="L20" s="382"/>
      <c r="M20" s="379"/>
      <c r="N20" s="379"/>
      <c r="O20" s="379"/>
      <c r="P20" s="375">
        <f>SUM(P8:P19)</f>
        <v>0.488375</v>
      </c>
      <c r="Q20" s="180"/>
    </row>
    <row r="21" spans="1:17" ht="19.5" customHeight="1">
      <c r="A21" s="324"/>
      <c r="B21" s="362" t="s">
        <v>269</v>
      </c>
      <c r="C21" s="363"/>
      <c r="D21" s="349"/>
      <c r="E21" s="115"/>
      <c r="F21" s="366"/>
      <c r="G21" s="114"/>
      <c r="H21" s="103"/>
      <c r="I21" s="47"/>
      <c r="J21" s="47"/>
      <c r="K21" s="118"/>
      <c r="L21" s="381"/>
      <c r="M21" s="21"/>
      <c r="N21" s="21"/>
      <c r="O21" s="21"/>
      <c r="P21" s="28"/>
      <c r="Q21" s="180"/>
    </row>
    <row r="22" spans="1:17" ht="19.5" customHeight="1">
      <c r="A22" s="324"/>
      <c r="B22" s="362" t="s">
        <v>270</v>
      </c>
      <c r="C22" s="363"/>
      <c r="D22" s="349"/>
      <c r="E22" s="115"/>
      <c r="F22" s="366"/>
      <c r="G22" s="114"/>
      <c r="H22" s="103"/>
      <c r="I22" s="47"/>
      <c r="J22" s="47"/>
      <c r="K22" s="118"/>
      <c r="L22" s="381"/>
      <c r="M22" s="21"/>
      <c r="N22" s="21"/>
      <c r="O22" s="21"/>
      <c r="P22" s="28"/>
      <c r="Q22" s="180"/>
    </row>
    <row r="23" spans="1:17" s="713" customFormat="1" ht="19.5" customHeight="1">
      <c r="A23" s="324">
        <v>8</v>
      </c>
      <c r="B23" s="365" t="s">
        <v>271</v>
      </c>
      <c r="C23" s="363">
        <v>4864796</v>
      </c>
      <c r="D23" s="349" t="s">
        <v>12</v>
      </c>
      <c r="E23" s="115" t="s">
        <v>354</v>
      </c>
      <c r="F23" s="364">
        <v>200</v>
      </c>
      <c r="G23" s="706">
        <v>998011</v>
      </c>
      <c r="H23" s="707">
        <v>999522</v>
      </c>
      <c r="I23" s="710">
        <f>G23-H23</f>
        <v>-1511</v>
      </c>
      <c r="J23" s="710">
        <f>$F23*I23</f>
        <v>-302200</v>
      </c>
      <c r="K23" s="740">
        <f>J23/1000000</f>
        <v>-0.3022</v>
      </c>
      <c r="L23" s="706">
        <v>999998</v>
      </c>
      <c r="M23" s="707">
        <v>1000000</v>
      </c>
      <c r="N23" s="710">
        <f>L23-M23</f>
        <v>-2</v>
      </c>
      <c r="O23" s="710">
        <f>$F23*N23</f>
        <v>-400</v>
      </c>
      <c r="P23" s="740">
        <f>O23/1000000</f>
        <v>-0.0004</v>
      </c>
      <c r="Q23" s="754"/>
    </row>
    <row r="24" spans="1:17" ht="21" customHeight="1">
      <c r="A24" s="324">
        <v>9</v>
      </c>
      <c r="B24" s="365" t="s">
        <v>272</v>
      </c>
      <c r="C24" s="363">
        <v>4864932</v>
      </c>
      <c r="D24" s="349" t="s">
        <v>12</v>
      </c>
      <c r="E24" s="115" t="s">
        <v>354</v>
      </c>
      <c r="F24" s="364">
        <v>200</v>
      </c>
      <c r="G24" s="706">
        <v>943899</v>
      </c>
      <c r="H24" s="707">
        <v>949033</v>
      </c>
      <c r="I24" s="710">
        <f>G24-H24</f>
        <v>-5134</v>
      </c>
      <c r="J24" s="710">
        <f>$F24*I24</f>
        <v>-1026800</v>
      </c>
      <c r="K24" s="740">
        <f>J24/1000000</f>
        <v>-1.0268</v>
      </c>
      <c r="L24" s="706">
        <v>999397</v>
      </c>
      <c r="M24" s="707">
        <v>999409</v>
      </c>
      <c r="N24" s="710">
        <f>L24-M24</f>
        <v>-12</v>
      </c>
      <c r="O24" s="710">
        <f>$F24*N24</f>
        <v>-2400</v>
      </c>
      <c r="P24" s="740">
        <f>O24/1000000</f>
        <v>-0.0024</v>
      </c>
      <c r="Q24" s="741"/>
    </row>
    <row r="25" spans="1:17" ht="19.5" customHeight="1">
      <c r="A25" s="324"/>
      <c r="B25" s="362" t="s">
        <v>273</v>
      </c>
      <c r="C25" s="365"/>
      <c r="D25" s="349"/>
      <c r="E25" s="115"/>
      <c r="F25" s="366"/>
      <c r="G25" s="114"/>
      <c r="H25" s="103"/>
      <c r="I25" s="47"/>
      <c r="J25" s="51"/>
      <c r="K25" s="375">
        <f>SUM(K23:K24)</f>
        <v>-1.329</v>
      </c>
      <c r="L25" s="382"/>
      <c r="M25" s="379"/>
      <c r="N25" s="379"/>
      <c r="O25" s="379"/>
      <c r="P25" s="375">
        <f>SUM(P23:P24)</f>
        <v>-0.0028</v>
      </c>
      <c r="Q25" s="180"/>
    </row>
    <row r="26" spans="1:17" ht="19.5" customHeight="1">
      <c r="A26" s="324"/>
      <c r="B26" s="362" t="s">
        <v>274</v>
      </c>
      <c r="C26" s="363"/>
      <c r="D26" s="349"/>
      <c r="E26" s="103"/>
      <c r="F26" s="364"/>
      <c r="G26" s="114"/>
      <c r="H26" s="103"/>
      <c r="I26" s="50"/>
      <c r="J26" s="46"/>
      <c r="K26" s="118"/>
      <c r="L26" s="381"/>
      <c r="M26" s="21"/>
      <c r="N26" s="21"/>
      <c r="O26" s="21"/>
      <c r="P26" s="28"/>
      <c r="Q26" s="180"/>
    </row>
    <row r="27" spans="1:17" ht="19.5" customHeight="1">
      <c r="A27" s="324"/>
      <c r="B27" s="362" t="s">
        <v>270</v>
      </c>
      <c r="C27" s="363"/>
      <c r="D27" s="349"/>
      <c r="E27" s="103"/>
      <c r="F27" s="364"/>
      <c r="G27" s="114"/>
      <c r="H27" s="103"/>
      <c r="I27" s="50"/>
      <c r="J27" s="46"/>
      <c r="K27" s="118"/>
      <c r="L27" s="381"/>
      <c r="M27" s="21"/>
      <c r="N27" s="21"/>
      <c r="O27" s="21"/>
      <c r="P27" s="28"/>
      <c r="Q27" s="180"/>
    </row>
    <row r="28" spans="1:17" ht="19.5" customHeight="1">
      <c r="A28" s="324">
        <v>10</v>
      </c>
      <c r="B28" s="365" t="s">
        <v>275</v>
      </c>
      <c r="C28" s="363">
        <v>4864819</v>
      </c>
      <c r="D28" s="349" t="s">
        <v>12</v>
      </c>
      <c r="E28" s="115" t="s">
        <v>354</v>
      </c>
      <c r="F28" s="367">
        <v>200</v>
      </c>
      <c r="G28" s="618">
        <v>268619</v>
      </c>
      <c r="H28" s="619">
        <v>263601</v>
      </c>
      <c r="I28" s="370">
        <f aca="true" t="shared" si="0" ref="I28:I33">G28-H28</f>
        <v>5018</v>
      </c>
      <c r="J28" s="370">
        <f aca="true" t="shared" si="1" ref="J28:J33">$F28*I28</f>
        <v>1003600</v>
      </c>
      <c r="K28" s="371">
        <f aca="true" t="shared" si="2" ref="K28:K33">J28/1000000</f>
        <v>1.0036</v>
      </c>
      <c r="L28" s="618">
        <v>265577</v>
      </c>
      <c r="M28" s="619">
        <v>265574</v>
      </c>
      <c r="N28" s="370">
        <f aca="true" t="shared" si="3" ref="N28:N33">L28-M28</f>
        <v>3</v>
      </c>
      <c r="O28" s="370">
        <f aca="true" t="shared" si="4" ref="O28:O33">$F28*N28</f>
        <v>600</v>
      </c>
      <c r="P28" s="371">
        <f aca="true" t="shared" si="5" ref="P28:P33">O28/1000000</f>
        <v>0.0006</v>
      </c>
      <c r="Q28" s="180"/>
    </row>
    <row r="29" spans="1:17" ht="19.5" customHeight="1">
      <c r="A29" s="324">
        <v>11</v>
      </c>
      <c r="B29" s="365" t="s">
        <v>276</v>
      </c>
      <c r="C29" s="363">
        <v>4864801</v>
      </c>
      <c r="D29" s="349" t="s">
        <v>12</v>
      </c>
      <c r="E29" s="115" t="s">
        <v>354</v>
      </c>
      <c r="F29" s="367">
        <v>200</v>
      </c>
      <c r="G29" s="618">
        <v>125498</v>
      </c>
      <c r="H29" s="619">
        <v>122903</v>
      </c>
      <c r="I29" s="370">
        <f t="shared" si="0"/>
        <v>2595</v>
      </c>
      <c r="J29" s="370">
        <f t="shared" si="1"/>
        <v>519000</v>
      </c>
      <c r="K29" s="371">
        <f t="shared" si="2"/>
        <v>0.519</v>
      </c>
      <c r="L29" s="618">
        <v>42581</v>
      </c>
      <c r="M29" s="619">
        <v>42577</v>
      </c>
      <c r="N29" s="370">
        <f t="shared" si="3"/>
        <v>4</v>
      </c>
      <c r="O29" s="370">
        <f t="shared" si="4"/>
        <v>800</v>
      </c>
      <c r="P29" s="371">
        <f t="shared" si="5"/>
        <v>0.0008</v>
      </c>
      <c r="Q29" s="180"/>
    </row>
    <row r="30" spans="1:17" ht="19.5" customHeight="1">
      <c r="A30" s="324">
        <v>12</v>
      </c>
      <c r="B30" s="365" t="s">
        <v>277</v>
      </c>
      <c r="C30" s="363">
        <v>4864820</v>
      </c>
      <c r="D30" s="349" t="s">
        <v>12</v>
      </c>
      <c r="E30" s="115" t="s">
        <v>354</v>
      </c>
      <c r="F30" s="367">
        <v>100</v>
      </c>
      <c r="G30" s="618">
        <v>209024</v>
      </c>
      <c r="H30" s="619">
        <v>204153</v>
      </c>
      <c r="I30" s="370">
        <f t="shared" si="0"/>
        <v>4871</v>
      </c>
      <c r="J30" s="370">
        <f t="shared" si="1"/>
        <v>487100</v>
      </c>
      <c r="K30" s="371">
        <f t="shared" si="2"/>
        <v>0.4871</v>
      </c>
      <c r="L30" s="618">
        <v>74528</v>
      </c>
      <c r="M30" s="619">
        <v>74519</v>
      </c>
      <c r="N30" s="370">
        <f t="shared" si="3"/>
        <v>9</v>
      </c>
      <c r="O30" s="370">
        <f t="shared" si="4"/>
        <v>900</v>
      </c>
      <c r="P30" s="371">
        <f t="shared" si="5"/>
        <v>0.0009</v>
      </c>
      <c r="Q30" s="180"/>
    </row>
    <row r="31" spans="1:17" s="713" customFormat="1" ht="19.5" customHeight="1">
      <c r="A31" s="324">
        <v>13</v>
      </c>
      <c r="B31" s="365" t="s">
        <v>278</v>
      </c>
      <c r="C31" s="363">
        <v>4865177</v>
      </c>
      <c r="D31" s="349" t="s">
        <v>12</v>
      </c>
      <c r="E31" s="115" t="s">
        <v>354</v>
      </c>
      <c r="F31" s="367">
        <v>1000</v>
      </c>
      <c r="G31" s="706">
        <v>305</v>
      </c>
      <c r="H31" s="707">
        <v>34</v>
      </c>
      <c r="I31" s="710">
        <f>G31-H31</f>
        <v>271</v>
      </c>
      <c r="J31" s="710">
        <f>$F31*I31</f>
        <v>271000</v>
      </c>
      <c r="K31" s="740">
        <f>J31/1000000</f>
        <v>0.271</v>
      </c>
      <c r="L31" s="706">
        <v>999998</v>
      </c>
      <c r="M31" s="707">
        <v>999997</v>
      </c>
      <c r="N31" s="710">
        <f>L31-M31</f>
        <v>1</v>
      </c>
      <c r="O31" s="710">
        <f>$F31*N31</f>
        <v>1000</v>
      </c>
      <c r="P31" s="740">
        <f>O31/1000000</f>
        <v>0.001</v>
      </c>
      <c r="Q31" s="722"/>
    </row>
    <row r="32" spans="1:17" s="713" customFormat="1" ht="19.5" customHeight="1">
      <c r="A32" s="324">
        <v>14</v>
      </c>
      <c r="B32" s="365" t="s">
        <v>279</v>
      </c>
      <c r="C32" s="363">
        <v>4864795</v>
      </c>
      <c r="D32" s="349" t="s">
        <v>12</v>
      </c>
      <c r="E32" s="115" t="s">
        <v>354</v>
      </c>
      <c r="F32" s="367">
        <v>100</v>
      </c>
      <c r="G32" s="706">
        <v>998157</v>
      </c>
      <c r="H32" s="707">
        <v>999407</v>
      </c>
      <c r="I32" s="710">
        <f>G32-H32</f>
        <v>-1250</v>
      </c>
      <c r="J32" s="710">
        <f>$F32*I32</f>
        <v>-125000</v>
      </c>
      <c r="K32" s="740">
        <f>J32/1000000</f>
        <v>-0.125</v>
      </c>
      <c r="L32" s="706">
        <v>999996</v>
      </c>
      <c r="M32" s="707">
        <v>1000000</v>
      </c>
      <c r="N32" s="710">
        <f>L32-M32</f>
        <v>-4</v>
      </c>
      <c r="O32" s="710">
        <f>$F32*N32</f>
        <v>-400</v>
      </c>
      <c r="P32" s="740">
        <f>O32/1000000</f>
        <v>-0.0004</v>
      </c>
      <c r="Q32" s="754"/>
    </row>
    <row r="33" spans="1:17" ht="19.5" customHeight="1">
      <c r="A33" s="324">
        <v>15</v>
      </c>
      <c r="B33" s="365" t="s">
        <v>383</v>
      </c>
      <c r="C33" s="363">
        <v>5128400</v>
      </c>
      <c r="D33" s="349" t="s">
        <v>12</v>
      </c>
      <c r="E33" s="115" t="s">
        <v>354</v>
      </c>
      <c r="F33" s="367">
        <v>937.5</v>
      </c>
      <c r="G33" s="618">
        <v>998851</v>
      </c>
      <c r="H33" s="619">
        <v>998869</v>
      </c>
      <c r="I33" s="370">
        <f t="shared" si="0"/>
        <v>-18</v>
      </c>
      <c r="J33" s="370">
        <f t="shared" si="1"/>
        <v>-16875</v>
      </c>
      <c r="K33" s="371">
        <f t="shared" si="2"/>
        <v>-0.016875</v>
      </c>
      <c r="L33" s="618">
        <v>997408</v>
      </c>
      <c r="M33" s="619">
        <v>997423</v>
      </c>
      <c r="N33" s="370">
        <f t="shared" si="3"/>
        <v>-15</v>
      </c>
      <c r="O33" s="370">
        <f t="shared" si="4"/>
        <v>-14062.5</v>
      </c>
      <c r="P33" s="691">
        <f t="shared" si="5"/>
        <v>-0.0140625</v>
      </c>
      <c r="Q33" s="180"/>
    </row>
    <row r="34" spans="1:17" ht="19.5" customHeight="1">
      <c r="A34" s="324"/>
      <c r="B34" s="362" t="s">
        <v>265</v>
      </c>
      <c r="C34" s="363"/>
      <c r="D34" s="349"/>
      <c r="E34" s="103"/>
      <c r="F34" s="364"/>
      <c r="G34" s="326"/>
      <c r="H34" s="355"/>
      <c r="I34" s="355"/>
      <c r="J34" s="373"/>
      <c r="K34" s="372"/>
      <c r="L34" s="378"/>
      <c r="M34" s="379"/>
      <c r="N34" s="379"/>
      <c r="O34" s="379"/>
      <c r="P34" s="380"/>
      <c r="Q34" s="180"/>
    </row>
    <row r="35" spans="1:17" s="713" customFormat="1" ht="19.5" customHeight="1">
      <c r="A35" s="324">
        <v>16</v>
      </c>
      <c r="B35" s="365" t="s">
        <v>280</v>
      </c>
      <c r="C35" s="363">
        <v>4864882</v>
      </c>
      <c r="D35" s="349" t="s">
        <v>12</v>
      </c>
      <c r="E35" s="115" t="s">
        <v>354</v>
      </c>
      <c r="F35" s="367">
        <v>-625</v>
      </c>
      <c r="G35" s="706">
        <v>984721</v>
      </c>
      <c r="H35" s="707">
        <v>984825</v>
      </c>
      <c r="I35" s="710">
        <f>G35-H35</f>
        <v>-104</v>
      </c>
      <c r="J35" s="710">
        <f>$F35*I35</f>
        <v>65000</v>
      </c>
      <c r="K35" s="740">
        <f>J35/1000000</f>
        <v>0.065</v>
      </c>
      <c r="L35" s="706">
        <v>995390</v>
      </c>
      <c r="M35" s="707">
        <v>995390</v>
      </c>
      <c r="N35" s="710">
        <f>L35-M35</f>
        <v>0</v>
      </c>
      <c r="O35" s="710">
        <f>$F35*N35</f>
        <v>0</v>
      </c>
      <c r="P35" s="802">
        <f>O35/1000000</f>
        <v>0</v>
      </c>
      <c r="Q35" s="803" t="s">
        <v>444</v>
      </c>
    </row>
    <row r="36" spans="1:17" s="713" customFormat="1" ht="19.5" customHeight="1">
      <c r="A36" s="324"/>
      <c r="B36" s="365"/>
      <c r="C36" s="363"/>
      <c r="D36" s="349"/>
      <c r="E36" s="115"/>
      <c r="F36" s="367"/>
      <c r="G36" s="706"/>
      <c r="H36" s="707"/>
      <c r="I36" s="710"/>
      <c r="J36" s="710"/>
      <c r="K36" s="740">
        <v>0.0325</v>
      </c>
      <c r="L36" s="706"/>
      <c r="M36" s="707"/>
      <c r="N36" s="710"/>
      <c r="O36" s="710"/>
      <c r="P36" s="802">
        <v>0</v>
      </c>
      <c r="Q36" s="749" t="s">
        <v>432</v>
      </c>
    </row>
    <row r="37" spans="1:17" ht="19.5" customHeight="1">
      <c r="A37" s="324">
        <v>17</v>
      </c>
      <c r="B37" s="365" t="s">
        <v>283</v>
      </c>
      <c r="C37" s="363">
        <v>4902572</v>
      </c>
      <c r="D37" s="349" t="s">
        <v>12</v>
      </c>
      <c r="E37" s="115" t="s">
        <v>354</v>
      </c>
      <c r="F37" s="367">
        <v>-300</v>
      </c>
      <c r="G37" s="618">
        <v>31</v>
      </c>
      <c r="H37" s="619">
        <v>31</v>
      </c>
      <c r="I37" s="370">
        <f>G37-H37</f>
        <v>0</v>
      </c>
      <c r="J37" s="370">
        <f>$F37*I37</f>
        <v>0</v>
      </c>
      <c r="K37" s="371">
        <f>J37/1000000</f>
        <v>0</v>
      </c>
      <c r="L37" s="618">
        <v>13</v>
      </c>
      <c r="M37" s="619">
        <v>66</v>
      </c>
      <c r="N37" s="370">
        <f>L37-M37</f>
        <v>-53</v>
      </c>
      <c r="O37" s="370">
        <f>$F37*N37</f>
        <v>15900</v>
      </c>
      <c r="P37" s="371">
        <f>O37/1000000</f>
        <v>0.0159</v>
      </c>
      <c r="Q37" s="180"/>
    </row>
    <row r="38" spans="1:17" ht="19.5" customHeight="1">
      <c r="A38" s="324"/>
      <c r="B38" s="362"/>
      <c r="C38" s="363"/>
      <c r="D38" s="363"/>
      <c r="E38" s="365"/>
      <c r="F38" s="363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68"/>
      <c r="B39" s="369" t="s">
        <v>281</v>
      </c>
      <c r="C39" s="369"/>
      <c r="D39" s="369"/>
      <c r="E39" s="369"/>
      <c r="F39" s="369"/>
      <c r="G39" s="124"/>
      <c r="H39" s="123"/>
      <c r="I39" s="123"/>
      <c r="J39" s="123"/>
      <c r="K39" s="600">
        <f>SUM(K28:K38)</f>
        <v>2.236325</v>
      </c>
      <c r="L39" s="383"/>
      <c r="M39" s="384"/>
      <c r="N39" s="384"/>
      <c r="O39" s="384"/>
      <c r="P39" s="376">
        <f>SUM(P28:P38)</f>
        <v>0.0047375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5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7">
        <f>K20</f>
        <v>3.5042000000000004</v>
      </c>
      <c r="L43" s="386"/>
      <c r="M43" s="386"/>
      <c r="N43" s="386"/>
      <c r="O43" s="386"/>
      <c r="P43" s="387">
        <f>P20</f>
        <v>0.488375</v>
      </c>
    </row>
    <row r="44" spans="2:16" ht="21.75">
      <c r="B44" s="224" t="s">
        <v>341</v>
      </c>
      <c r="K44" s="387">
        <f>K25</f>
        <v>-1.329</v>
      </c>
      <c r="L44" s="386"/>
      <c r="M44" s="386"/>
      <c r="N44" s="386"/>
      <c r="O44" s="386"/>
      <c r="P44" s="387">
        <f>P25</f>
        <v>-0.0028</v>
      </c>
    </row>
    <row r="45" spans="2:16" ht="21.75">
      <c r="B45" s="224" t="s">
        <v>342</v>
      </c>
      <c r="K45" s="387">
        <f>K39</f>
        <v>2.236325</v>
      </c>
      <c r="L45" s="386"/>
      <c r="M45" s="386"/>
      <c r="N45" s="386"/>
      <c r="O45" s="386"/>
      <c r="P45" s="594">
        <f>P39</f>
        <v>0.0047375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19">
      <selection activeCell="J46" sqref="J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6" t="s">
        <v>245</v>
      </c>
      <c r="P2" s="346" t="str">
        <f>NDPL!Q1</f>
        <v>APRIL-2015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01/05/2015</v>
      </c>
      <c r="H5" s="39" t="str">
        <f>NDPL!H5</f>
        <v>INTIAL READING 01/04/2015</v>
      </c>
      <c r="I5" s="39" t="s">
        <v>4</v>
      </c>
      <c r="J5" s="39" t="s">
        <v>5</v>
      </c>
      <c r="K5" s="39" t="s">
        <v>6</v>
      </c>
      <c r="L5" s="41" t="str">
        <f>NDPL!G5</f>
        <v>FINAL READING 01/05/2015</v>
      </c>
      <c r="M5" s="39" t="str">
        <f>NDPL!H5</f>
        <v>INTIAL READING 01/04/2015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28" t="s">
        <v>290</v>
      </c>
      <c r="C8" s="626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29" t="s">
        <v>291</v>
      </c>
      <c r="C9" s="630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1">
        <v>1</v>
      </c>
      <c r="B10" s="625" t="s">
        <v>286</v>
      </c>
      <c r="C10" s="626">
        <v>4865001</v>
      </c>
      <c r="D10" s="685" t="s">
        <v>12</v>
      </c>
      <c r="E10" s="144" t="s">
        <v>363</v>
      </c>
      <c r="F10" s="627">
        <v>2000</v>
      </c>
      <c r="G10" s="618">
        <v>15593</v>
      </c>
      <c r="H10" s="619">
        <v>15147</v>
      </c>
      <c r="I10" s="619">
        <f>G10-H10</f>
        <v>446</v>
      </c>
      <c r="J10" s="619">
        <f>$F10*I10</f>
        <v>892000</v>
      </c>
      <c r="K10" s="619">
        <f>J10/1000000</f>
        <v>0.892</v>
      </c>
      <c r="L10" s="618">
        <v>818</v>
      </c>
      <c r="M10" s="619">
        <v>811</v>
      </c>
      <c r="N10" s="585">
        <f>L10-M10</f>
        <v>7</v>
      </c>
      <c r="O10" s="585">
        <f>$F10*N10</f>
        <v>14000</v>
      </c>
      <c r="P10" s="587">
        <f>O10/1000000</f>
        <v>0.014</v>
      </c>
      <c r="Q10" s="180"/>
    </row>
    <row r="11" spans="1:17" ht="20.25">
      <c r="A11" s="611">
        <v>2</v>
      </c>
      <c r="B11" s="625" t="s">
        <v>288</v>
      </c>
      <c r="C11" s="626">
        <v>4902498</v>
      </c>
      <c r="D11" s="685" t="s">
        <v>12</v>
      </c>
      <c r="E11" s="144" t="s">
        <v>363</v>
      </c>
      <c r="F11" s="627">
        <v>2000</v>
      </c>
      <c r="G11" s="618">
        <v>18836</v>
      </c>
      <c r="H11" s="619">
        <v>18435</v>
      </c>
      <c r="I11" s="619">
        <f>G11-H11</f>
        <v>401</v>
      </c>
      <c r="J11" s="619">
        <f>$F11*I11</f>
        <v>802000</v>
      </c>
      <c r="K11" s="619">
        <f>J11/1000000</f>
        <v>0.802</v>
      </c>
      <c r="L11" s="618">
        <v>2309</v>
      </c>
      <c r="M11" s="619">
        <v>2300</v>
      </c>
      <c r="N11" s="585">
        <f>L11-M11</f>
        <v>9</v>
      </c>
      <c r="O11" s="585">
        <f>$F11*N11</f>
        <v>18000</v>
      </c>
      <c r="P11" s="587">
        <f>O11/1000000</f>
        <v>0.018</v>
      </c>
      <c r="Q11" s="180"/>
    </row>
    <row r="12" spans="1:17" ht="14.25">
      <c r="A12" s="114"/>
      <c r="B12" s="150"/>
      <c r="C12" s="132"/>
      <c r="D12" s="685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5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5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5"/>
      <c r="E15" s="151"/>
      <c r="F15" s="152"/>
      <c r="G15" s="158"/>
      <c r="H15" s="641" t="s">
        <v>326</v>
      </c>
      <c r="I15" s="620"/>
      <c r="J15" s="370"/>
      <c r="K15" s="621">
        <f>SUM(K10:K11)</f>
        <v>1.694</v>
      </c>
      <c r="L15" s="218"/>
      <c r="M15" s="642" t="s">
        <v>326</v>
      </c>
      <c r="N15" s="622"/>
      <c r="O15" s="615"/>
      <c r="P15" s="623">
        <f>SUM(P10:P11)</f>
        <v>0.032</v>
      </c>
      <c r="Q15" s="180"/>
    </row>
    <row r="16" spans="1:17" ht="18">
      <c r="A16" s="114"/>
      <c r="B16" s="391" t="s">
        <v>11</v>
      </c>
      <c r="C16" s="390"/>
      <c r="D16" s="685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86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9" t="s">
        <v>286</v>
      </c>
      <c r="C18" s="390">
        <v>4902505</v>
      </c>
      <c r="D18" s="685" t="s">
        <v>12</v>
      </c>
      <c r="E18" s="144" t="s">
        <v>363</v>
      </c>
      <c r="F18" s="631">
        <v>1000</v>
      </c>
      <c r="G18" s="618">
        <v>991966</v>
      </c>
      <c r="H18" s="619">
        <v>992205</v>
      </c>
      <c r="I18" s="619">
        <f>G18-H18</f>
        <v>-239</v>
      </c>
      <c r="J18" s="619">
        <f>$F18*I18</f>
        <v>-239000</v>
      </c>
      <c r="K18" s="619">
        <f>J18/1000000</f>
        <v>-0.239</v>
      </c>
      <c r="L18" s="618">
        <v>38625</v>
      </c>
      <c r="M18" s="619">
        <v>38626</v>
      </c>
      <c r="N18" s="585">
        <f>L18-M18</f>
        <v>-1</v>
      </c>
      <c r="O18" s="585">
        <f>$F18*N18</f>
        <v>-1000</v>
      </c>
      <c r="P18" s="587">
        <f>O18/1000000</f>
        <v>-0.001</v>
      </c>
      <c r="Q18" s="180"/>
    </row>
    <row r="19" spans="1:17" ht="20.25">
      <c r="A19" s="326">
        <v>4</v>
      </c>
      <c r="B19" s="389" t="s">
        <v>288</v>
      </c>
      <c r="C19" s="390">
        <v>5128424</v>
      </c>
      <c r="D19" s="685" t="s">
        <v>12</v>
      </c>
      <c r="E19" s="144" t="s">
        <v>363</v>
      </c>
      <c r="F19" s="631">
        <v>1000</v>
      </c>
      <c r="G19" s="706">
        <v>995061</v>
      </c>
      <c r="H19" s="707">
        <v>995176</v>
      </c>
      <c r="I19" s="707">
        <f>G19-H19</f>
        <v>-115</v>
      </c>
      <c r="J19" s="707">
        <f>$F19*I19</f>
        <v>-115000</v>
      </c>
      <c r="K19" s="707">
        <f>J19/1000000</f>
        <v>-0.115</v>
      </c>
      <c r="L19" s="706">
        <v>993895</v>
      </c>
      <c r="M19" s="707">
        <v>993895</v>
      </c>
      <c r="N19" s="708">
        <f>L19-M19</f>
        <v>0</v>
      </c>
      <c r="O19" s="708">
        <f>$F19*N19</f>
        <v>0</v>
      </c>
      <c r="P19" s="709">
        <f>O19/1000000</f>
        <v>0</v>
      </c>
      <c r="Q19" s="566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4" t="s">
        <v>326</v>
      </c>
      <c r="I21" s="643"/>
      <c r="J21" s="519"/>
      <c r="K21" s="624">
        <f>SUM(K18:K19)</f>
        <v>-0.354</v>
      </c>
      <c r="L21" s="23"/>
      <c r="M21" s="644" t="s">
        <v>326</v>
      </c>
      <c r="N21" s="624"/>
      <c r="O21" s="519"/>
      <c r="P21" s="624">
        <f>SUM(P18:P19)</f>
        <v>-0.001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2" t="s">
        <v>294</v>
      </c>
      <c r="B28" s="221"/>
      <c r="C28" s="221"/>
      <c r="D28" s="221"/>
      <c r="E28" s="221"/>
      <c r="F28" s="221"/>
      <c r="K28" s="160">
        <f>(K15+K21)</f>
        <v>1.3399999999999999</v>
      </c>
      <c r="L28" s="161"/>
      <c r="M28" s="161"/>
      <c r="N28" s="161"/>
      <c r="O28" s="161"/>
      <c r="P28" s="160">
        <f>(P15+P21)</f>
        <v>0.031</v>
      </c>
    </row>
    <row r="31" spans="1:2" ht="18">
      <c r="A31" s="632" t="s">
        <v>295</v>
      </c>
      <c r="B31" s="632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BRPL!K18</f>
        <v>0</v>
      </c>
      <c r="L33" s="333"/>
      <c r="M33" s="333"/>
      <c r="N33" s="333"/>
      <c r="O33" s="333"/>
      <c r="P33" s="333">
        <f>BRPL!P18</f>
        <v>0</v>
      </c>
    </row>
    <row r="34" spans="8:16" ht="18">
      <c r="H34" s="185" t="s">
        <v>299</v>
      </c>
      <c r="I34" s="221"/>
      <c r="J34" s="185"/>
      <c r="K34" s="221">
        <f>BYPL!K34</f>
        <v>-0.9280499999999999</v>
      </c>
      <c r="L34" s="221"/>
      <c r="M34" s="633"/>
      <c r="N34" s="221"/>
      <c r="O34" s="221"/>
      <c r="P34" s="221">
        <f>BYPL!P34</f>
        <v>-7.74225</v>
      </c>
    </row>
    <row r="35" spans="8:16" ht="18">
      <c r="H35" s="185" t="s">
        <v>300</v>
      </c>
      <c r="I35" s="221"/>
      <c r="J35" s="185"/>
      <c r="K35" s="221">
        <f>NDMC!K32</f>
        <v>-0.32499999999999996</v>
      </c>
      <c r="L35" s="221"/>
      <c r="M35" s="221"/>
      <c r="N35" s="221"/>
      <c r="O35" s="221"/>
      <c r="P35" s="221">
        <f>NDMC!P32</f>
        <v>1.6855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4" t="s">
        <v>302</v>
      </c>
      <c r="I37" s="185"/>
      <c r="J37" s="185"/>
      <c r="K37" s="185">
        <f>SUM(K32:K36)</f>
        <v>-1.25305</v>
      </c>
      <c r="L37" s="221"/>
      <c r="M37" s="221"/>
      <c r="N37" s="221"/>
      <c r="O37" s="221"/>
      <c r="P37" s="185">
        <f>SUM(P32:P36)</f>
        <v>-6.05675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2" t="s">
        <v>327</v>
      </c>
      <c r="B39" s="134"/>
      <c r="C39" s="134"/>
      <c r="D39" s="134"/>
      <c r="E39" s="134"/>
      <c r="F39" s="134"/>
      <c r="G39" s="134"/>
      <c r="H39" s="185"/>
      <c r="I39" s="635"/>
      <c r="J39" s="185"/>
      <c r="K39" s="635">
        <f>K28+K37</f>
        <v>0.08694999999999986</v>
      </c>
      <c r="L39" s="221"/>
      <c r="M39" s="221"/>
      <c r="N39" s="221"/>
      <c r="O39" s="221"/>
      <c r="P39" s="635">
        <f>P28+P37</f>
        <v>-6.02575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4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6" t="s">
        <v>305</v>
      </c>
      <c r="B43" s="637" t="s">
        <v>306</v>
      </c>
      <c r="C43" s="638" t="s">
        <v>307</v>
      </c>
      <c r="D43" s="637"/>
      <c r="E43" s="637"/>
      <c r="F43" s="637"/>
      <c r="G43" s="519">
        <v>30.497</v>
      </c>
      <c r="H43" s="637" t="s">
        <v>308</v>
      </c>
      <c r="I43" s="637"/>
      <c r="J43" s="639"/>
      <c r="K43" s="637">
        <f>($K$39*G43)/100</f>
        <v>0.026517141499999956</v>
      </c>
      <c r="L43" s="637"/>
      <c r="M43" s="637"/>
      <c r="N43" s="637"/>
      <c r="O43" s="637"/>
      <c r="P43" s="637">
        <f>($P$39*G43)/100</f>
        <v>-1.8376729775</v>
      </c>
    </row>
    <row r="44" spans="1:16" ht="18">
      <c r="A44" s="636" t="s">
        <v>309</v>
      </c>
      <c r="B44" s="637" t="s">
        <v>364</v>
      </c>
      <c r="C44" s="638" t="s">
        <v>307</v>
      </c>
      <c r="D44" s="637"/>
      <c r="E44" s="637"/>
      <c r="F44" s="637"/>
      <c r="G44" s="519">
        <v>40.206</v>
      </c>
      <c r="H44" s="637" t="s">
        <v>308</v>
      </c>
      <c r="I44" s="637"/>
      <c r="J44" s="639"/>
      <c r="K44" s="637">
        <f>($K$39*G44)/100</f>
        <v>0.03495911699999995</v>
      </c>
      <c r="L44" s="637"/>
      <c r="M44" s="637"/>
      <c r="N44" s="637"/>
      <c r="O44" s="637"/>
      <c r="P44" s="637">
        <f>($P$39*G44)/100</f>
        <v>-2.4227130450000005</v>
      </c>
    </row>
    <row r="45" spans="1:16" ht="18">
      <c r="A45" s="636" t="s">
        <v>310</v>
      </c>
      <c r="B45" s="637" t="s">
        <v>365</v>
      </c>
      <c r="C45" s="638" t="s">
        <v>307</v>
      </c>
      <c r="D45" s="637"/>
      <c r="E45" s="637"/>
      <c r="F45" s="637"/>
      <c r="G45" s="519">
        <v>23.5917</v>
      </c>
      <c r="H45" s="637" t="s">
        <v>308</v>
      </c>
      <c r="I45" s="637"/>
      <c r="J45" s="639"/>
      <c r="K45" s="637">
        <f>($K$39*G45)/100</f>
        <v>0.02051298314999997</v>
      </c>
      <c r="L45" s="637"/>
      <c r="M45" s="637"/>
      <c r="N45" s="637"/>
      <c r="O45" s="637"/>
      <c r="P45" s="637">
        <f>($P$39*G45)/100</f>
        <v>-1.42157686275</v>
      </c>
    </row>
    <row r="46" spans="1:16" ht="18">
      <c r="A46" s="636" t="s">
        <v>311</v>
      </c>
      <c r="B46" s="637" t="s">
        <v>366</v>
      </c>
      <c r="C46" s="638" t="s">
        <v>307</v>
      </c>
      <c r="D46" s="637"/>
      <c r="E46" s="637"/>
      <c r="F46" s="637"/>
      <c r="G46" s="519">
        <v>4.9514</v>
      </c>
      <c r="H46" s="637" t="s">
        <v>308</v>
      </c>
      <c r="I46" s="637"/>
      <c r="J46" s="639"/>
      <c r="K46" s="637">
        <f>($K$39*G46)/100</f>
        <v>0.004305242299999993</v>
      </c>
      <c r="L46" s="637"/>
      <c r="M46" s="637"/>
      <c r="N46" s="637"/>
      <c r="O46" s="637"/>
      <c r="P46" s="637">
        <f>($P$39*G46)/100</f>
        <v>-0.2983589855</v>
      </c>
    </row>
    <row r="47" spans="1:16" ht="18">
      <c r="A47" s="636" t="s">
        <v>312</v>
      </c>
      <c r="B47" s="637" t="s">
        <v>367</v>
      </c>
      <c r="C47" s="638" t="s">
        <v>307</v>
      </c>
      <c r="D47" s="637"/>
      <c r="E47" s="637"/>
      <c r="F47" s="637"/>
      <c r="G47" s="519">
        <v>0.7539</v>
      </c>
      <c r="H47" s="637" t="s">
        <v>308</v>
      </c>
      <c r="I47" s="637"/>
      <c r="J47" s="639"/>
      <c r="K47" s="637">
        <f>($K$39*G47)/100</f>
        <v>0.000655516049999999</v>
      </c>
      <c r="L47" s="637"/>
      <c r="M47" s="637"/>
      <c r="N47" s="637"/>
      <c r="O47" s="637"/>
      <c r="P47" s="637">
        <f>($P$39*G47)/100</f>
        <v>-0.045428129250000004</v>
      </c>
    </row>
    <row r="48" spans="6:10" ht="12.75">
      <c r="F48" s="164"/>
      <c r="J48" s="165"/>
    </row>
    <row r="49" spans="1:10" ht="15">
      <c r="A49" s="640" t="s">
        <v>445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6">
      <selection activeCell="K7" sqref="K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08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3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426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5" t="s">
        <v>347</v>
      </c>
      <c r="J11" s="304"/>
      <c r="K11" s="304"/>
      <c r="L11" s="304"/>
      <c r="M11" s="304"/>
      <c r="N11" s="535" t="s">
        <v>348</v>
      </c>
      <c r="O11" s="304"/>
      <c r="P11" s="304"/>
      <c r="Q11" s="497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2">
        <v>1</v>
      </c>
      <c r="B13" s="503" t="s">
        <v>329</v>
      </c>
      <c r="C13" s="504"/>
      <c r="D13" s="504"/>
      <c r="E13" s="501"/>
      <c r="F13" s="501"/>
      <c r="G13" s="256"/>
      <c r="H13" s="498" t="s">
        <v>361</v>
      </c>
      <c r="I13" s="499">
        <f>NDPL!K165</f>
        <v>4.464346248166664</v>
      </c>
      <c r="J13" s="302"/>
      <c r="K13" s="302"/>
      <c r="L13" s="302"/>
      <c r="M13" s="498"/>
      <c r="N13" s="499">
        <f>NDPL!P165</f>
        <v>-1.4832466641666668</v>
      </c>
      <c r="O13" s="302"/>
      <c r="P13" s="302"/>
      <c r="Q13" s="320"/>
      <c r="R13" s="19"/>
    </row>
    <row r="14" spans="1:18" ht="26.25">
      <c r="A14" s="502"/>
      <c r="B14" s="503"/>
      <c r="C14" s="504"/>
      <c r="D14" s="504"/>
      <c r="E14" s="501"/>
      <c r="F14" s="501"/>
      <c r="G14" s="256"/>
      <c r="H14" s="498"/>
      <c r="I14" s="499"/>
      <c r="J14" s="302"/>
      <c r="K14" s="302"/>
      <c r="L14" s="302"/>
      <c r="M14" s="498"/>
      <c r="N14" s="499"/>
      <c r="O14" s="302"/>
      <c r="P14" s="302"/>
      <c r="Q14" s="320"/>
      <c r="R14" s="19"/>
    </row>
    <row r="15" spans="1:18" ht="26.25">
      <c r="A15" s="502"/>
      <c r="B15" s="503"/>
      <c r="C15" s="504"/>
      <c r="D15" s="504"/>
      <c r="E15" s="501"/>
      <c r="F15" s="501"/>
      <c r="G15" s="251"/>
      <c r="H15" s="498"/>
      <c r="I15" s="499"/>
      <c r="J15" s="302"/>
      <c r="K15" s="302"/>
      <c r="L15" s="302"/>
      <c r="M15" s="498"/>
      <c r="N15" s="499"/>
      <c r="O15" s="302"/>
      <c r="P15" s="302"/>
      <c r="Q15" s="320"/>
      <c r="R15" s="19"/>
    </row>
    <row r="16" spans="1:18" ht="26.25">
      <c r="A16" s="502">
        <v>2</v>
      </c>
      <c r="B16" s="503" t="s">
        <v>330</v>
      </c>
      <c r="C16" s="504"/>
      <c r="D16" s="504"/>
      <c r="E16" s="501"/>
      <c r="F16" s="501"/>
      <c r="G16" s="256"/>
      <c r="H16" s="498" t="s">
        <v>361</v>
      </c>
      <c r="I16" s="499">
        <f>BRPL!K178</f>
        <v>9.334489493000001</v>
      </c>
      <c r="J16" s="302"/>
      <c r="K16" s="302"/>
      <c r="L16" s="302"/>
      <c r="M16" s="498" t="s">
        <v>361</v>
      </c>
      <c r="N16" s="499">
        <f>BRPL!P178</f>
        <v>4.596789528999999</v>
      </c>
      <c r="O16" s="302"/>
      <c r="P16" s="302"/>
      <c r="Q16" s="320"/>
      <c r="R16" s="19"/>
    </row>
    <row r="17" spans="1:18" ht="26.25">
      <c r="A17" s="502"/>
      <c r="B17" s="503"/>
      <c r="C17" s="504"/>
      <c r="D17" s="504"/>
      <c r="E17" s="501"/>
      <c r="F17" s="501"/>
      <c r="G17" s="256"/>
      <c r="H17" s="498"/>
      <c r="I17" s="499"/>
      <c r="J17" s="302"/>
      <c r="K17" s="302"/>
      <c r="L17" s="302"/>
      <c r="M17" s="498"/>
      <c r="N17" s="499"/>
      <c r="O17" s="302"/>
      <c r="P17" s="302"/>
      <c r="Q17" s="320"/>
      <c r="R17" s="19"/>
    </row>
    <row r="18" spans="1:18" ht="26.25">
      <c r="A18" s="502"/>
      <c r="B18" s="503"/>
      <c r="C18" s="504"/>
      <c r="D18" s="504"/>
      <c r="E18" s="501"/>
      <c r="F18" s="501"/>
      <c r="G18" s="251"/>
      <c r="H18" s="498"/>
      <c r="I18" s="499"/>
      <c r="J18" s="302"/>
      <c r="K18" s="302"/>
      <c r="L18" s="302"/>
      <c r="M18" s="498"/>
      <c r="N18" s="499"/>
      <c r="O18" s="302"/>
      <c r="P18" s="302"/>
      <c r="Q18" s="320"/>
      <c r="R18" s="19"/>
    </row>
    <row r="19" spans="1:18" ht="26.25">
      <c r="A19" s="502">
        <v>3</v>
      </c>
      <c r="B19" s="503" t="s">
        <v>331</v>
      </c>
      <c r="C19" s="504"/>
      <c r="D19" s="504"/>
      <c r="E19" s="501"/>
      <c r="F19" s="501"/>
      <c r="G19" s="256"/>
      <c r="H19" s="498" t="s">
        <v>361</v>
      </c>
      <c r="I19" s="499">
        <f>BYPL!K176</f>
        <v>5.937596316483335</v>
      </c>
      <c r="J19" s="302"/>
      <c r="K19" s="302"/>
      <c r="L19" s="302"/>
      <c r="M19" s="498"/>
      <c r="N19" s="499">
        <f>BYPL!P176</f>
        <v>-7.358960196083335</v>
      </c>
      <c r="O19" s="302"/>
      <c r="P19" s="302"/>
      <c r="Q19" s="320"/>
      <c r="R19" s="19"/>
    </row>
    <row r="20" spans="1:18" ht="26.25">
      <c r="A20" s="502"/>
      <c r="B20" s="503"/>
      <c r="C20" s="504"/>
      <c r="D20" s="504"/>
      <c r="E20" s="501"/>
      <c r="F20" s="501"/>
      <c r="G20" s="256"/>
      <c r="H20" s="498"/>
      <c r="I20" s="499"/>
      <c r="J20" s="302"/>
      <c r="K20" s="302"/>
      <c r="L20" s="302"/>
      <c r="M20" s="498"/>
      <c r="N20" s="499"/>
      <c r="O20" s="302"/>
      <c r="P20" s="302"/>
      <c r="Q20" s="320"/>
      <c r="R20" s="19"/>
    </row>
    <row r="21" spans="1:18" ht="26.25">
      <c r="A21" s="502"/>
      <c r="B21" s="505"/>
      <c r="C21" s="505"/>
      <c r="D21" s="505"/>
      <c r="E21" s="343"/>
      <c r="F21" s="343"/>
      <c r="G21" s="130"/>
      <c r="H21" s="498"/>
      <c r="I21" s="499"/>
      <c r="J21" s="302"/>
      <c r="K21" s="302"/>
      <c r="L21" s="302"/>
      <c r="M21" s="498"/>
      <c r="N21" s="499"/>
      <c r="O21" s="302"/>
      <c r="P21" s="302"/>
      <c r="Q21" s="320"/>
      <c r="R21" s="19"/>
    </row>
    <row r="22" spans="1:18" ht="26.25">
      <c r="A22" s="502">
        <v>4</v>
      </c>
      <c r="B22" s="503" t="s">
        <v>332</v>
      </c>
      <c r="C22" s="505"/>
      <c r="D22" s="505"/>
      <c r="E22" s="343"/>
      <c r="F22" s="343"/>
      <c r="G22" s="256"/>
      <c r="H22" s="498" t="s">
        <v>361</v>
      </c>
      <c r="I22" s="499">
        <f>NDMC!K85</f>
        <v>5.5406302423</v>
      </c>
      <c r="J22" s="302"/>
      <c r="K22" s="302"/>
      <c r="L22" s="302"/>
      <c r="M22" s="498" t="s">
        <v>361</v>
      </c>
      <c r="N22" s="499">
        <f>NDMC!P85</f>
        <v>1.7556660144999994</v>
      </c>
      <c r="O22" s="302"/>
      <c r="P22" s="302"/>
      <c r="Q22" s="320"/>
      <c r="R22" s="19"/>
    </row>
    <row r="23" spans="1:18" ht="26.25">
      <c r="A23" s="502"/>
      <c r="B23" s="503"/>
      <c r="C23" s="505"/>
      <c r="D23" s="505"/>
      <c r="E23" s="343"/>
      <c r="F23" s="343"/>
      <c r="G23" s="256"/>
      <c r="H23" s="498"/>
      <c r="I23" s="499"/>
      <c r="J23" s="302"/>
      <c r="K23" s="302"/>
      <c r="L23" s="302"/>
      <c r="M23" s="498"/>
      <c r="N23" s="499"/>
      <c r="O23" s="302"/>
      <c r="P23" s="302"/>
      <c r="Q23" s="320"/>
      <c r="R23" s="19"/>
    </row>
    <row r="24" spans="1:18" ht="26.25">
      <c r="A24" s="502"/>
      <c r="B24" s="505"/>
      <c r="C24" s="505"/>
      <c r="D24" s="505"/>
      <c r="E24" s="343"/>
      <c r="F24" s="343"/>
      <c r="G24" s="130"/>
      <c r="H24" s="498"/>
      <c r="I24" s="499"/>
      <c r="J24" s="302"/>
      <c r="K24" s="302"/>
      <c r="L24" s="302"/>
      <c r="M24" s="498"/>
      <c r="N24" s="499"/>
      <c r="O24" s="302"/>
      <c r="P24" s="302"/>
      <c r="Q24" s="320"/>
      <c r="R24" s="19"/>
    </row>
    <row r="25" spans="1:18" ht="26.25">
      <c r="A25" s="502">
        <v>5</v>
      </c>
      <c r="B25" s="503" t="s">
        <v>333</v>
      </c>
      <c r="C25" s="505"/>
      <c r="D25" s="505"/>
      <c r="E25" s="343"/>
      <c r="F25" s="343"/>
      <c r="G25" s="256"/>
      <c r="H25" s="498" t="s">
        <v>361</v>
      </c>
      <c r="I25" s="499">
        <f>MES!K59</f>
        <v>0.19095551605</v>
      </c>
      <c r="J25" s="302"/>
      <c r="K25" s="302"/>
      <c r="L25" s="302"/>
      <c r="M25" s="498" t="s">
        <v>361</v>
      </c>
      <c r="N25" s="499">
        <f>MES!P59</f>
        <v>1.1410336007500002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0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5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4"/>
      <c r="F33" s="494"/>
      <c r="G33" s="19"/>
      <c r="H33" s="19"/>
      <c r="I33" s="19"/>
    </row>
    <row r="34" spans="1:9" ht="15">
      <c r="A34" s="283"/>
      <c r="B34" s="283"/>
      <c r="C34" s="283"/>
      <c r="D34" s="283"/>
      <c r="E34" s="494"/>
      <c r="F34" s="494"/>
      <c r="G34" s="19"/>
      <c r="H34" s="19"/>
      <c r="I34" s="19"/>
    </row>
    <row r="35" spans="1:9" s="494" customFormat="1" ht="15" customHeight="1">
      <c r="A35" s="507" t="s">
        <v>368</v>
      </c>
      <c r="E35"/>
      <c r="F35"/>
      <c r="G35" s="283"/>
      <c r="H35" s="283"/>
      <c r="I35" s="283"/>
    </row>
    <row r="36" spans="1:9" s="494" customFormat="1" ht="15" customHeight="1">
      <c r="A36" s="507"/>
      <c r="E36"/>
      <c r="F36"/>
      <c r="H36" s="283"/>
      <c r="I36" s="283"/>
    </row>
    <row r="37" spans="1:9" s="494" customFormat="1" ht="15" customHeight="1">
      <c r="A37" s="507" t="s">
        <v>369</v>
      </c>
      <c r="E37"/>
      <c r="F37"/>
      <c r="I37" s="283"/>
    </row>
    <row r="38" spans="1:9" s="494" customFormat="1" ht="15" customHeight="1">
      <c r="A38" s="506"/>
      <c r="E38"/>
      <c r="F38"/>
      <c r="I38" s="283"/>
    </row>
    <row r="39" spans="1:9" s="494" customFormat="1" ht="15" customHeight="1">
      <c r="A39" s="507"/>
      <c r="E39"/>
      <c r="F39"/>
      <c r="I39" s="283"/>
    </row>
    <row r="40" spans="1:6" s="494" customFormat="1" ht="15" customHeight="1">
      <c r="A40" s="507"/>
      <c r="B40" s="493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Q26" sqref="Q26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01/05/2015</v>
      </c>
      <c r="H2" s="39" t="str">
        <f>NDPL!H5</f>
        <v>INTIAL READING 01/04/2015</v>
      </c>
      <c r="I2" s="39" t="s">
        <v>4</v>
      </c>
      <c r="J2" s="39" t="s">
        <v>5</v>
      </c>
      <c r="K2" s="39" t="s">
        <v>6</v>
      </c>
      <c r="L2" s="41" t="str">
        <f>NDPL!G5</f>
        <v>FINAL READING 01/05/2015</v>
      </c>
      <c r="M2" s="39" t="str">
        <f>NDPL!H5</f>
        <v>INTIAL READING 01/04/2015</v>
      </c>
      <c r="N2" s="39" t="s">
        <v>4</v>
      </c>
      <c r="O2" s="39" t="s">
        <v>5</v>
      </c>
      <c r="P2" s="40" t="s">
        <v>6</v>
      </c>
      <c r="Q2" s="673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8">
        <v>952734</v>
      </c>
      <c r="H6" s="509">
        <v>952776</v>
      </c>
      <c r="I6" s="79">
        <f>G6-H6</f>
        <v>-42</v>
      </c>
      <c r="J6" s="79">
        <f>$F6*I6</f>
        <v>-63000</v>
      </c>
      <c r="K6" s="81">
        <f>J6/1000000</f>
        <v>-0.063</v>
      </c>
      <c r="L6" s="438">
        <v>979525</v>
      </c>
      <c r="M6" s="509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696">
        <v>2</v>
      </c>
      <c r="B7" s="127" t="s">
        <v>351</v>
      </c>
      <c r="C7" s="697">
        <v>5128477</v>
      </c>
      <c r="D7" s="151" t="s">
        <v>12</v>
      </c>
      <c r="E7" s="151" t="s">
        <v>287</v>
      </c>
      <c r="F7" s="698">
        <v>1500</v>
      </c>
      <c r="G7" s="438">
        <v>991569</v>
      </c>
      <c r="H7" s="439">
        <v>991434</v>
      </c>
      <c r="I7" s="79">
        <f>G7-H7</f>
        <v>135</v>
      </c>
      <c r="J7" s="79">
        <f>$F7*I7</f>
        <v>202500</v>
      </c>
      <c r="K7" s="81">
        <f>J7/1000000</f>
        <v>0.2025</v>
      </c>
      <c r="L7" s="438">
        <v>995425</v>
      </c>
      <c r="M7" s="439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82" customFormat="1" ht="15">
      <c r="A8" s="773">
        <v>3</v>
      </c>
      <c r="B8" s="774" t="s">
        <v>352</v>
      </c>
      <c r="C8" s="775">
        <v>4864840</v>
      </c>
      <c r="D8" s="776" t="s">
        <v>12</v>
      </c>
      <c r="E8" s="776" t="s">
        <v>287</v>
      </c>
      <c r="F8" s="777">
        <v>750</v>
      </c>
      <c r="G8" s="778">
        <v>951295</v>
      </c>
      <c r="H8" s="442">
        <v>958750</v>
      </c>
      <c r="I8" s="779">
        <f>G8-H8</f>
        <v>-7455</v>
      </c>
      <c r="J8" s="779">
        <f>$F8*I8</f>
        <v>-5591250</v>
      </c>
      <c r="K8" s="780">
        <f>J8/1000000</f>
        <v>-5.59125</v>
      </c>
      <c r="L8" s="778">
        <v>999331</v>
      </c>
      <c r="M8" s="442">
        <v>999331</v>
      </c>
      <c r="N8" s="779">
        <f>L8-M8</f>
        <v>0</v>
      </c>
      <c r="O8" s="779">
        <f>$F8*N8</f>
        <v>0</v>
      </c>
      <c r="P8" s="780">
        <f>O8/1000000</f>
        <v>0</v>
      </c>
      <c r="Q8" s="7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-5.45175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8"/>
      <c r="J13" s="19"/>
      <c r="K13" s="234"/>
      <c r="L13" s="100"/>
      <c r="M13" s="21"/>
      <c r="N13" s="388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8">
        <v>997882</v>
      </c>
      <c r="H17" s="439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38">
        <v>29759</v>
      </c>
      <c r="M17" s="439">
        <v>27807</v>
      </c>
      <c r="N17" s="79">
        <f>L17-M17</f>
        <v>1952</v>
      </c>
      <c r="O17" s="79">
        <f>$F17*N17</f>
        <v>9760000</v>
      </c>
      <c r="P17" s="81">
        <f>O17/1000000</f>
        <v>9.76</v>
      </c>
      <c r="Q17" s="180"/>
    </row>
    <row r="18" spans="1:17" s="713" customFormat="1" ht="15">
      <c r="A18" s="141">
        <v>2</v>
      </c>
      <c r="B18" s="150" t="s">
        <v>288</v>
      </c>
      <c r="C18" s="143">
        <v>4864938</v>
      </c>
      <c r="D18" s="144" t="s">
        <v>12</v>
      </c>
      <c r="E18" s="144" t="s">
        <v>287</v>
      </c>
      <c r="F18" s="145">
        <v>1000</v>
      </c>
      <c r="G18" s="441">
        <v>0</v>
      </c>
      <c r="H18" s="442">
        <v>0</v>
      </c>
      <c r="I18" s="523">
        <f>G18-H18</f>
        <v>0</v>
      </c>
      <c r="J18" s="523">
        <f>$F18*I18</f>
        <v>0</v>
      </c>
      <c r="K18" s="795">
        <f>J18/1000000</f>
        <v>0</v>
      </c>
      <c r="L18" s="441">
        <v>7809</v>
      </c>
      <c r="M18" s="442">
        <v>322</v>
      </c>
      <c r="N18" s="523">
        <f>L18-M18</f>
        <v>7487</v>
      </c>
      <c r="O18" s="523">
        <f>$F18*N18</f>
        <v>7487000</v>
      </c>
      <c r="P18" s="795">
        <f>O18/1000000</f>
        <v>7.487</v>
      </c>
      <c r="Q18" s="754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8">
        <v>977759</v>
      </c>
      <c r="H19" s="439">
        <v>976954</v>
      </c>
      <c r="I19" s="79">
        <f>G19-H19</f>
        <v>805</v>
      </c>
      <c r="J19" s="79">
        <f>$F19*I19</f>
        <v>805000</v>
      </c>
      <c r="K19" s="81">
        <f>J19/1000000</f>
        <v>0.805</v>
      </c>
      <c r="L19" s="438">
        <v>991468</v>
      </c>
      <c r="M19" s="439">
        <v>991645</v>
      </c>
      <c r="N19" s="79">
        <f>L19-M19</f>
        <v>-177</v>
      </c>
      <c r="O19" s="79">
        <f>$F19*N19</f>
        <v>-177000</v>
      </c>
      <c r="P19" s="81">
        <f>O19/1000000</f>
        <v>-0.177</v>
      </c>
      <c r="Q19" s="681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0.805</v>
      </c>
      <c r="L23" s="23"/>
      <c r="M23" s="19"/>
      <c r="N23" s="239" t="s">
        <v>326</v>
      </c>
      <c r="O23" s="19"/>
      <c r="P23" s="238">
        <f>SUM(P17:P19)</f>
        <v>17.07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2015-05-28T04:50:40Z</dcterms:modified>
  <cp:category/>
  <cp:version/>
  <cp:contentType/>
  <cp:contentStatus/>
</cp:coreProperties>
</file>